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168" windowWidth="10176" windowHeight="8880" tabRatio="786" firstSheet="2" activeTab="2"/>
  </bookViews>
  <sheets>
    <sheet name="ورقة6" sheetId="13" state="hidden" r:id="rId1"/>
    <sheet name="ورقة5" sheetId="11" state="hidden" r:id="rId2"/>
    <sheet name="3" sheetId="9" r:id="rId3"/>
    <sheet name="2" sheetId="10" r:id="rId4"/>
    <sheet name="1" sheetId="4" r:id="rId5"/>
    <sheet name="ورقة1" sheetId="8" state="hidden" r:id="rId6"/>
    <sheet name="ورقة2" sheetId="7" state="hidden" r:id="rId7"/>
    <sheet name="Sheet1" sheetId="25" r:id="rId8"/>
  </sheets>
  <definedNames>
    <definedName name="_xlnm.Print_Area" localSheetId="4">'1'!$A$1:$I$46</definedName>
    <definedName name="_xlnm.Print_Area" localSheetId="3">'2'!$A$1:$Q$13</definedName>
    <definedName name="_xlnm.Print_Area" localSheetId="2">'3'!$A$1:$N$75</definedName>
    <definedName name="_xlnm.Print_Area" localSheetId="7">Sheet1!$A$1:$A$5</definedName>
  </definedNames>
  <calcPr calcId="145621"/>
</workbook>
</file>

<file path=xl/calcChain.xml><?xml version="1.0" encoding="utf-8"?>
<calcChain xmlns="http://schemas.openxmlformats.org/spreadsheetml/2006/main">
  <c r="K9" i="9" l="1"/>
  <c r="K10" i="9"/>
  <c r="K11" i="9"/>
  <c r="K12" i="9"/>
  <c r="K13" i="9"/>
  <c r="K14" i="9"/>
  <c r="K8" i="9"/>
  <c r="Q12" i="10"/>
  <c r="Q9" i="10"/>
  <c r="Q10" i="10"/>
  <c r="Q11" i="10"/>
  <c r="Q8" i="10"/>
  <c r="P12" i="10"/>
  <c r="P9" i="10"/>
  <c r="P10" i="10"/>
  <c r="P11" i="10"/>
  <c r="P8" i="10"/>
  <c r="I12" i="4" l="1"/>
  <c r="H12" i="4"/>
  <c r="I11" i="4"/>
  <c r="H11" i="4"/>
  <c r="I10" i="4"/>
  <c r="H10" i="4"/>
  <c r="I9" i="4"/>
  <c r="H9" i="4"/>
  <c r="I8" i="4"/>
  <c r="H8" i="4"/>
  <c r="E15" i="9" l="1"/>
  <c r="F14" i="9" s="1"/>
  <c r="M8" i="9"/>
  <c r="F12" i="9" l="1"/>
  <c r="F10" i="9"/>
  <c r="F8" i="9"/>
  <c r="F13" i="9"/>
  <c r="F11" i="9"/>
  <c r="F9" i="9"/>
  <c r="M9" i="9"/>
  <c r="M10" i="9"/>
  <c r="M11" i="9"/>
  <c r="M12" i="9"/>
  <c r="M13" i="9"/>
  <c r="M14" i="9"/>
  <c r="D15" i="9"/>
  <c r="B15" i="9"/>
  <c r="G15" i="9"/>
  <c r="H15" i="9"/>
  <c r="J15" i="9"/>
  <c r="G6" i="8"/>
  <c r="G7" i="8"/>
  <c r="G8" i="8"/>
  <c r="F9" i="8"/>
  <c r="G9" i="8" s="1"/>
  <c r="G10" i="8"/>
  <c r="G11" i="8"/>
  <c r="F12" i="8"/>
  <c r="G12" i="8" s="1"/>
  <c r="G5" i="8"/>
  <c r="E6" i="8"/>
  <c r="E7" i="8"/>
  <c r="E8" i="8"/>
  <c r="E9" i="8"/>
  <c r="E10" i="8"/>
  <c r="E11" i="8"/>
  <c r="D12" i="8"/>
  <c r="E12" i="8"/>
  <c r="E5" i="8"/>
  <c r="F5" i="7"/>
  <c r="F8" i="7" s="1"/>
  <c r="G8" i="7" s="1"/>
  <c r="G6" i="7"/>
  <c r="G7" i="7"/>
  <c r="E8" i="7"/>
  <c r="E6" i="7"/>
  <c r="E7" i="7"/>
  <c r="E5" i="7"/>
  <c r="D8" i="7"/>
  <c r="E7" i="11"/>
  <c r="E12" i="11" s="1"/>
  <c r="F12" i="11" s="1"/>
  <c r="F8" i="11"/>
  <c r="F9" i="11"/>
  <c r="F10" i="11"/>
  <c r="F6" i="11"/>
  <c r="F11" i="11"/>
  <c r="D11" i="11"/>
  <c r="C12" i="11"/>
  <c r="D12" i="11" s="1"/>
  <c r="D7" i="11"/>
  <c r="D8" i="11"/>
  <c r="D9" i="11"/>
  <c r="D10" i="11"/>
  <c r="D6" i="11"/>
  <c r="F6" i="13"/>
  <c r="F7" i="13"/>
  <c r="F8" i="13"/>
  <c r="F9" i="13"/>
  <c r="F10" i="13"/>
  <c r="F11" i="13"/>
  <c r="F12" i="13"/>
  <c r="E5" i="13"/>
  <c r="E13" i="13" s="1"/>
  <c r="F13" i="13" s="1"/>
  <c r="D6" i="13"/>
  <c r="D7" i="13"/>
  <c r="D8" i="13"/>
  <c r="D9" i="13"/>
  <c r="D10" i="13"/>
  <c r="D11" i="13"/>
  <c r="D12" i="13"/>
  <c r="C13" i="13"/>
  <c r="D13" i="13"/>
  <c r="D5" i="13"/>
  <c r="G5" i="7"/>
  <c r="I12" i="9" l="1"/>
  <c r="I14" i="9"/>
  <c r="I9" i="9"/>
  <c r="I13" i="9"/>
  <c r="I8" i="9"/>
  <c r="I10" i="9"/>
  <c r="I11" i="9"/>
  <c r="I15" i="9" s="1"/>
  <c r="M15" i="9"/>
  <c r="C9" i="9"/>
  <c r="C11" i="9"/>
  <c r="C13" i="9"/>
  <c r="C8" i="9"/>
  <c r="C10" i="9"/>
  <c r="C12" i="9"/>
  <c r="C14" i="9"/>
  <c r="F5" i="13"/>
  <c r="F7" i="11"/>
  <c r="F15" i="9"/>
  <c r="K15" i="9"/>
  <c r="L8" i="9" s="1"/>
  <c r="C15" i="9" l="1"/>
  <c r="L9" i="9"/>
  <c r="L11" i="9"/>
  <c r="L13" i="9"/>
  <c r="L14" i="9"/>
  <c r="L10" i="9"/>
  <c r="L12" i="9"/>
  <c r="L15" i="9" l="1"/>
</calcChain>
</file>

<file path=xl/sharedStrings.xml><?xml version="1.0" encoding="utf-8"?>
<sst xmlns="http://schemas.openxmlformats.org/spreadsheetml/2006/main" count="247" uniqueCount="92">
  <si>
    <t>الامارة</t>
  </si>
  <si>
    <t>عدد الحالات</t>
  </si>
  <si>
    <t>%</t>
  </si>
  <si>
    <t>القيمة</t>
  </si>
  <si>
    <t>أبوظبي</t>
  </si>
  <si>
    <t>دبي</t>
  </si>
  <si>
    <t>الشارقة</t>
  </si>
  <si>
    <t>عجمان</t>
  </si>
  <si>
    <t>أم القيوين</t>
  </si>
  <si>
    <t>رأس الخيمة</t>
  </si>
  <si>
    <t>الفجيرة</t>
  </si>
  <si>
    <t>الاجمالي</t>
  </si>
  <si>
    <t>نوع الضرر</t>
  </si>
  <si>
    <t>حريق</t>
  </si>
  <si>
    <t>غرق قارب</t>
  </si>
  <si>
    <t>السنة</t>
  </si>
  <si>
    <t>البيان</t>
  </si>
  <si>
    <t>العدد</t>
  </si>
  <si>
    <t xml:space="preserve">العدد </t>
  </si>
  <si>
    <t>عدد الافراد</t>
  </si>
  <si>
    <t>أقل من 5</t>
  </si>
  <si>
    <t>10 -- 5</t>
  </si>
  <si>
    <t>15 --11</t>
  </si>
  <si>
    <t>أكثر من 15</t>
  </si>
  <si>
    <t>المهنة</t>
  </si>
  <si>
    <t>موظف</t>
  </si>
  <si>
    <t>جندي</t>
  </si>
  <si>
    <t>صياد</t>
  </si>
  <si>
    <t>ربة بيت</t>
  </si>
  <si>
    <t>عاطل</t>
  </si>
  <si>
    <t>غير مبين</t>
  </si>
  <si>
    <t>أخرى</t>
  </si>
  <si>
    <t xml:space="preserve">% </t>
  </si>
  <si>
    <t>عدد الحالات وقيم المساعدات  في النكبات الخاصة في الدولة حسب الامارة خلال عام 1994</t>
  </si>
  <si>
    <t>عدد الحالات وقيم المساعدات في النكبات الخاصة في الدولة حسب نوع الضرر خلال عام 1994</t>
  </si>
  <si>
    <t>عدد الحالات وقيم المساعدات في النكبات الخاصة في الدولة حسب عدد الافراد خلال عام 1994</t>
  </si>
  <si>
    <t>مهن أخرى</t>
  </si>
  <si>
    <t>عدد الحالات وقيم المساعدات في النكبات الخاصة  في الدولة حسب المهنة خلال عام 1994</t>
  </si>
  <si>
    <t>Value</t>
  </si>
  <si>
    <t>Total</t>
  </si>
  <si>
    <t>Year</t>
  </si>
  <si>
    <t>Number</t>
  </si>
  <si>
    <t>Ras Al Khaimah</t>
  </si>
  <si>
    <t>Umm Al Quwain</t>
  </si>
  <si>
    <t>Ajman</t>
  </si>
  <si>
    <t>Sharjah</t>
  </si>
  <si>
    <t xml:space="preserve">Dubai </t>
  </si>
  <si>
    <t>Abu Dhabi</t>
  </si>
  <si>
    <t>Emirate</t>
  </si>
  <si>
    <t>Boat Sinking</t>
  </si>
  <si>
    <t xml:space="preserve">Total </t>
  </si>
  <si>
    <t>Details</t>
  </si>
  <si>
    <t>Fujeirah</t>
  </si>
  <si>
    <t>إغاثة عاجلة</t>
  </si>
  <si>
    <t>إغاثة عامة</t>
  </si>
  <si>
    <t>Emergency Relief</t>
  </si>
  <si>
    <t>جدول رقم (1) Table No</t>
  </si>
  <si>
    <t>جدول رقم (3) Table No</t>
  </si>
  <si>
    <t>شكل رقم (1) Chart No</t>
  </si>
  <si>
    <t>شكل رقم (2) Chart No</t>
  </si>
  <si>
    <t>Dubai</t>
  </si>
  <si>
    <t>الإجمالي</t>
  </si>
  <si>
    <t>الإمارة</t>
  </si>
  <si>
    <t>شكل رقم ( 3) Chart No</t>
  </si>
  <si>
    <t>شكل رقم (4) Chart No</t>
  </si>
  <si>
    <t>شكل رقم (6) Chart No</t>
  </si>
  <si>
    <t>شكل رقم (5) Chart No</t>
  </si>
  <si>
    <t>حريق منزل</t>
  </si>
  <si>
    <t>House Burning</t>
  </si>
  <si>
    <t xml:space="preserve">Table No (2) جدول رقم </t>
  </si>
  <si>
    <t>شعبة الدراسات والبحوث والإحصاء</t>
  </si>
  <si>
    <t>عجمان*</t>
  </si>
  <si>
    <t>كارثة طبيعية</t>
  </si>
  <si>
    <t>Natural disaster</t>
  </si>
  <si>
    <t>-</t>
  </si>
  <si>
    <r>
      <rPr>
        <b/>
        <sz val="22"/>
        <rFont val="Sakkal Majalla"/>
      </rPr>
      <t>إحصائية الإغاثة</t>
    </r>
    <r>
      <rPr>
        <sz val="22"/>
        <rFont val="Sakkal Majalla"/>
      </rPr>
      <t xml:space="preserve"> </t>
    </r>
    <r>
      <rPr>
        <b/>
        <sz val="22"/>
        <rFont val="Sakkal Majalla"/>
      </rPr>
      <t>2016</t>
    </r>
  </si>
  <si>
    <r>
      <t xml:space="preserve"> عدد حالات الإغاثة وقيمة المساعدة بالدرهم حسب نوع الضرر خلال الأعوام </t>
    </r>
    <r>
      <rPr>
        <b/>
        <sz val="14"/>
        <rFont val="Sakkal Majalla"/>
      </rPr>
      <t>(2012-2016)</t>
    </r>
  </si>
  <si>
    <t>Number &amp; Values of Calamities Relief Cases in Dh by Harm Type, 2012-2016</t>
  </si>
  <si>
    <r>
      <t xml:space="preserve"> عدد حالات الإغاثة في الدولة خلال الأعوام</t>
    </r>
    <r>
      <rPr>
        <b/>
        <sz val="14"/>
        <rFont val="Sakkal Majalla"/>
      </rPr>
      <t xml:space="preserve"> (2012-2016)</t>
    </r>
  </si>
  <si>
    <t>Number of Calamities Relief Cases, 2012-2016</t>
  </si>
  <si>
    <r>
      <t xml:space="preserve">قيم مساعدات الإغاثة بالدرهم خلال الأعوام </t>
    </r>
    <r>
      <rPr>
        <b/>
        <sz val="14"/>
        <rFont val="Sakkal Majalla"/>
      </rPr>
      <t>(2012-2016)</t>
    </r>
  </si>
  <si>
    <t>Values of Calamities Relief Cases in Dhs, 2012-2016</t>
  </si>
  <si>
    <r>
      <t xml:space="preserve">عدد حالات الإغاثة وقيمة المساعدة بالدرهم حسب الإمارة خلال الأعوام </t>
    </r>
    <r>
      <rPr>
        <b/>
        <sz val="16"/>
        <rFont val="Sakkal Majalla"/>
      </rPr>
      <t>(2012-2016)</t>
    </r>
  </si>
  <si>
    <t>Number &amp; Values of Calamities Relief Cases in Dh by Emirate, 2012-2016</t>
  </si>
  <si>
    <r>
      <t xml:space="preserve"> عدد حالات الإغاثة وقيمة المساعدة بالدرهم حسب الإمارة ونوع الضرر عام </t>
    </r>
    <r>
      <rPr>
        <b/>
        <sz val="14"/>
        <color indexed="8"/>
        <rFont val="Sakkal Majalla"/>
      </rPr>
      <t>2016</t>
    </r>
  </si>
  <si>
    <t>Number &amp; Values of Calamities Relief Cases in Dhs by Emirate &amp; Harm Type, 2016</t>
  </si>
  <si>
    <r>
      <t xml:space="preserve">عدد حالات الإغاثة حسب الإمارة خلال عام </t>
    </r>
    <r>
      <rPr>
        <b/>
        <sz val="14"/>
        <color indexed="8"/>
        <rFont val="Sakkal Majalla"/>
      </rPr>
      <t>2016</t>
    </r>
  </si>
  <si>
    <t>Number of Calamities Relief Cases by Emirate, 2016</t>
  </si>
  <si>
    <r>
      <t xml:space="preserve">قيمة المساعدات حسب الإمارة خلال عام </t>
    </r>
    <r>
      <rPr>
        <b/>
        <sz val="14"/>
        <color indexed="8"/>
        <rFont val="Sakkal Majalla"/>
      </rPr>
      <t>2016</t>
    </r>
  </si>
  <si>
    <t>Values of Calamities Relief Cases by Emirate, 2016</t>
  </si>
  <si>
    <r>
      <t xml:space="preserve">عدد حالات الإغاثة حسب نوع الضرر خلال عام </t>
    </r>
    <r>
      <rPr>
        <b/>
        <sz val="12"/>
        <rFont val="Sakkal Majalla"/>
      </rPr>
      <t>2016</t>
    </r>
    <r>
      <rPr>
        <b/>
        <sz val="14"/>
        <rFont val="Sakkal Majalla"/>
      </rPr>
      <t xml:space="preserve"> 
</t>
    </r>
    <r>
      <rPr>
        <b/>
        <sz val="12"/>
        <rFont val="Sakkal Majalla"/>
      </rPr>
      <t xml:space="preserve">Number of Calamities Relief Cases by Harm Type, 2016 </t>
    </r>
  </si>
  <si>
    <r>
      <t xml:space="preserve">قيم المساعدات بالدرهم حسب نوع الضرر خلال عام </t>
    </r>
    <r>
      <rPr>
        <b/>
        <sz val="12"/>
        <rFont val="Sakkal Majalla"/>
      </rPr>
      <t>2016</t>
    </r>
    <r>
      <rPr>
        <sz val="10"/>
        <rFont val="Sakkal Majalla"/>
      </rPr>
      <t xml:space="preserve">
</t>
    </r>
    <r>
      <rPr>
        <b/>
        <sz val="12"/>
        <rFont val="Sakkal Majalla"/>
      </rPr>
      <t>Value of Calamities Relief Cases by Harm Type,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</si>
</sst>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34" x14ac:knownFonts="1">
    <font>
      <sz val="10"/>
      <name val="Arial"/>
      <charset val="178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0"/>
      <name val="Arial"/>
      <family val="2"/>
      <charset val="178"/>
    </font>
    <font>
      <sz val="12"/>
      <name val="Times New Roman"/>
      <family val="1"/>
      <charset val="178"/>
    </font>
    <font>
      <sz val="10"/>
      <name val="Sakkal Majalla"/>
    </font>
    <font>
      <sz val="10"/>
      <color rgb="FF996600"/>
      <name val="Sakkal Majalla"/>
    </font>
    <font>
      <sz val="22"/>
      <name val="Sakkal Majalla"/>
    </font>
    <font>
      <b/>
      <sz val="22"/>
      <name val="Sakkal Majalla"/>
    </font>
    <font>
      <sz val="12"/>
      <name val="Sakkal Majalla"/>
    </font>
    <font>
      <b/>
      <sz val="16"/>
      <name val="Sakkal Majalla"/>
    </font>
    <font>
      <b/>
      <sz val="14"/>
      <name val="Sakkal Majalla"/>
    </font>
    <font>
      <b/>
      <sz val="12"/>
      <name val="Sakkal Majalla"/>
    </font>
    <font>
      <sz val="14"/>
      <name val="Sakkal Majalla"/>
    </font>
    <font>
      <sz val="8"/>
      <name val="Sakkal Majalla"/>
    </font>
    <font>
      <b/>
      <sz val="11"/>
      <name val="Sakkal Majalla"/>
    </font>
    <font>
      <b/>
      <sz val="12"/>
      <color indexed="8"/>
      <name val="Sakkal Majalla"/>
    </font>
    <font>
      <sz val="11"/>
      <name val="Sakkal Majalla"/>
    </font>
    <font>
      <sz val="10"/>
      <color theme="0" tint="-0.34998626667073579"/>
      <name val="Sakkal Majalla"/>
    </font>
    <font>
      <b/>
      <sz val="10"/>
      <color theme="0" tint="-0.34998626667073579"/>
      <name val="Sakkal Majalla"/>
    </font>
    <font>
      <sz val="14"/>
      <color theme="0" tint="-0.34998626667073579"/>
      <name val="Sakkal Majalla"/>
    </font>
    <font>
      <b/>
      <sz val="14"/>
      <color theme="0" tint="-0.34998626667073579"/>
      <name val="Sakkal Majalla"/>
    </font>
    <font>
      <b/>
      <sz val="18"/>
      <name val="Sakkal Majalla"/>
    </font>
    <font>
      <sz val="11"/>
      <color indexed="8"/>
      <name val="Sakkal Majalla"/>
    </font>
    <font>
      <b/>
      <sz val="16"/>
      <color indexed="8"/>
      <name val="Sakkal Majalla"/>
    </font>
    <font>
      <b/>
      <sz val="14"/>
      <color indexed="8"/>
      <name val="Sakkal Majalla"/>
    </font>
    <font>
      <b/>
      <sz val="11"/>
      <color indexed="8"/>
      <name val="Sakkal Majalla"/>
    </font>
    <font>
      <b/>
      <sz val="12"/>
      <color theme="0" tint="-0.34998626667073579"/>
      <name val="Sakkal Majalla"/>
    </font>
    <font>
      <b/>
      <sz val="10"/>
      <color indexed="8"/>
      <name val="Sakkal Majalla"/>
    </font>
    <font>
      <b/>
      <sz val="10"/>
      <name val="Sakkal Majalla"/>
    </font>
    <font>
      <sz val="12"/>
      <color theme="0" tint="-0.34998626667073579"/>
      <name val="Sakkal Majalla"/>
    </font>
    <font>
      <b/>
      <sz val="11"/>
      <color theme="0" tint="-0.34998626667073579"/>
      <name val="Sakkal Majalla"/>
    </font>
    <font>
      <b/>
      <sz val="16"/>
      <color theme="0" tint="-0.34998626667073579"/>
      <name val="Sakkal Majalla"/>
    </font>
    <font>
      <sz val="8"/>
      <color theme="0" tint="-0.34998626667073579"/>
      <name val="Sakkal Majalla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66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6" fillId="6" borderId="32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1" xfId="1" applyFont="1" applyFill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/>
    <xf numFmtId="0" fontId="11" fillId="4" borderId="1" xfId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right"/>
    </xf>
    <xf numFmtId="0" fontId="15" fillId="5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18" fillId="0" borderId="0" xfId="0" applyFont="1" applyBorder="1"/>
    <xf numFmtId="1" fontId="18" fillId="0" borderId="0" xfId="0" applyNumberFormat="1" applyFont="1" applyBorder="1"/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17" fillId="0" borderId="0" xfId="1" applyFont="1" applyAlignment="1"/>
    <xf numFmtId="0" fontId="12" fillId="4" borderId="1" xfId="1" applyFont="1" applyFill="1" applyBorder="1" applyAlignment="1">
      <alignment horizontal="left"/>
    </xf>
    <xf numFmtId="0" fontId="12" fillId="5" borderId="11" xfId="1" applyFont="1" applyFill="1" applyBorder="1" applyAlignment="1">
      <alignment horizontal="center" vertical="center"/>
    </xf>
    <xf numFmtId="0" fontId="17" fillId="0" borderId="0" xfId="1" applyFont="1"/>
    <xf numFmtId="0" fontId="15" fillId="5" borderId="10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164" fontId="17" fillId="0" borderId="30" xfId="1" applyNumberFormat="1" applyFont="1" applyFill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164" fontId="15" fillId="0" borderId="31" xfId="1" applyNumberFormat="1" applyFont="1" applyBorder="1" applyAlignment="1">
      <alignment horizontal="center" vertical="center"/>
    </xf>
    <xf numFmtId="164" fontId="17" fillId="0" borderId="24" xfId="1" applyNumberFormat="1" applyFont="1" applyFill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164" fontId="15" fillId="0" borderId="25" xfId="1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0" xfId="1" applyFont="1" applyBorder="1"/>
    <xf numFmtId="0" fontId="10" fillId="0" borderId="0" xfId="0" applyFont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0" fontId="16" fillId="4" borderId="13" xfId="0" applyFont="1" applyFill="1" applyBorder="1" applyAlignment="1">
      <alignment horizontal="right" vertical="center"/>
    </xf>
    <xf numFmtId="164" fontId="23" fillId="0" borderId="14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15" fillId="4" borderId="33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6" fillId="4" borderId="14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indent="1"/>
    </xf>
    <xf numFmtId="0" fontId="16" fillId="4" borderId="15" xfId="0" applyFont="1" applyFill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15" fillId="4" borderId="3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25" fillId="4" borderId="2" xfId="0" applyFont="1" applyFill="1" applyBorder="1" applyAlignment="1">
      <alignment horizontal="center" vertical="center"/>
    </xf>
    <xf numFmtId="164" fontId="28" fillId="4" borderId="2" xfId="0" applyNumberFormat="1" applyFont="1" applyFill="1" applyBorder="1" applyAlignment="1">
      <alignment horizontal="center" vertical="center"/>
    </xf>
    <xf numFmtId="9" fontId="28" fillId="4" borderId="2" xfId="0" applyNumberFormat="1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14" fillId="0" borderId="8" xfId="0" applyFont="1" applyBorder="1" applyAlignment="1">
      <alignment horizontal="left"/>
    </xf>
    <xf numFmtId="0" fontId="14" fillId="0" borderId="0" xfId="0" applyFont="1" applyBorder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5" borderId="11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right" vertical="center"/>
    </xf>
    <xf numFmtId="0" fontId="25" fillId="4" borderId="10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4" borderId="1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2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4" borderId="17" xfId="1" applyFont="1" applyFill="1" applyBorder="1" applyAlignment="1">
      <alignment horizontal="center" vertical="center"/>
    </xf>
    <xf numFmtId="0" fontId="11" fillId="4" borderId="1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14" fillId="0" borderId="8" xfId="1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</cellXfs>
  <cellStyles count="2">
    <cellStyle name="Normal" xfId="0" builtinId="0"/>
    <cellStyle name="عادي_5Succor" xfId="1"/>
  </cellStyles>
  <dxfs count="0"/>
  <tableStyles count="0" defaultTableStyle="TableStyleMedium9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عدد الحالات  في النكبات الخاصة  حسب المهنة خلال عام 1994</a:t>
            </a:r>
          </a:p>
        </c:rich>
      </c:tx>
      <c:layout>
        <c:manualLayout>
          <c:xMode val="edge"/>
          <c:yMode val="edge"/>
          <c:x val="0.2649681528662423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076433121019548E-2"/>
          <c:y val="0.10784334375640303"/>
          <c:w val="0.90445859872611456"/>
          <c:h val="0.79607995572908263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ورقة6!$B$5:$B$12</c:f>
              <c:strCache>
                <c:ptCount val="7"/>
                <c:pt idx="0">
                  <c:v>موظف</c:v>
                </c:pt>
                <c:pt idx="1">
                  <c:v>جندي</c:v>
                </c:pt>
                <c:pt idx="2">
                  <c:v>صياد</c:v>
                </c:pt>
                <c:pt idx="3">
                  <c:v>ربة بيت</c:v>
                </c:pt>
                <c:pt idx="4">
                  <c:v>مهن أخرى</c:v>
                </c:pt>
                <c:pt idx="5">
                  <c:v>عاطل</c:v>
                </c:pt>
                <c:pt idx="6">
                  <c:v>غير مبين</c:v>
                </c:pt>
              </c:strCache>
            </c:strRef>
          </c:cat>
          <c:val>
            <c:numRef>
              <c:f>ورقة6!$C$5:$C$12</c:f>
              <c:numCache>
                <c:formatCode>General</c:formatCode>
                <c:ptCount val="7"/>
                <c:pt idx="0">
                  <c:v>89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32</c:v>
                </c:pt>
                <c:pt idx="5">
                  <c:v>20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01088"/>
        <c:axId val="42611072"/>
        <c:axId val="0"/>
      </c:bar3DChart>
      <c:catAx>
        <c:axId val="426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0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6314224802041"/>
          <c:y val="6.8085247849999739E-2"/>
          <c:w val="0.85811135310213882"/>
          <c:h val="0.71489510242499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577717218732292E-4"/>
                  <c:y val="2.0558664209526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865454413910449E-3"/>
                  <c:y val="2.09053442787738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762416949029917E-3"/>
                  <c:y val="1.1618696599095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493325776850877E-3"/>
                  <c:y val="1.3526055898168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3179390095381075E-3"/>
                  <c:y val="1.7039292342890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87748851454823895"/>
                  <c:y val="0.29361763135312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2848392036753449"/>
                  <c:y val="0.195745087568749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63093415007656972"/>
                  <c:y val="0.421277471071874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7013782542113326"/>
                  <c:y val="0.442554111024997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77794793261868833"/>
                  <c:y val="0.565958622753124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84839203675344665"/>
                  <c:y val="0.472341406959372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'1'!$A$8:$A$12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'1'!$I$8:$I$12</c:f>
              <c:numCache>
                <c:formatCode>#,##0_-</c:formatCode>
                <c:ptCount val="5"/>
                <c:pt idx="0">
                  <c:v>2239440</c:v>
                </c:pt>
                <c:pt idx="1">
                  <c:v>2149078</c:v>
                </c:pt>
                <c:pt idx="2">
                  <c:v>2080835</c:v>
                </c:pt>
                <c:pt idx="3">
                  <c:v>2000724</c:v>
                </c:pt>
                <c:pt idx="4">
                  <c:v>1962975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411200"/>
        <c:axId val="71414144"/>
      </c:barChart>
      <c:catAx>
        <c:axId val="714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41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14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Succor Value(Million Dhs) </a:t>
                </a:r>
                <a:r>
                  <a:rPr lang="ar-AE"/>
                  <a:t>قيمة المساعدة</a:t>
                </a:r>
              </a:p>
            </c:rich>
          </c:tx>
          <c:layout>
            <c:manualLayout>
              <c:xMode val="edge"/>
              <c:yMode val="edge"/>
              <c:x val="7.3823250191348312E-3"/>
              <c:y val="2.12765957446808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41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عدد الحالات  في النكبات الخاصة  حسب الامارة خلال عام 1994</a:t>
            </a:r>
          </a:p>
        </c:rich>
      </c:tx>
      <c:layout>
        <c:manualLayout>
          <c:xMode val="edge"/>
          <c:yMode val="edge"/>
          <c:x val="0.24200278164116881"/>
          <c:y val="3.03643724696356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242002781641173E-2"/>
          <c:y val="0.12550607287449439"/>
          <c:w val="0.92628650904033116"/>
          <c:h val="0.78542510121457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ورقة1!$C$5:$C$11</c:f>
              <c:strCache>
                <c:ptCount val="7"/>
                <c:pt idx="0">
                  <c:v>أبوظبي</c:v>
                </c:pt>
                <c:pt idx="1">
                  <c:v>دبي</c:v>
                </c:pt>
                <c:pt idx="2">
                  <c:v>الشارقة</c:v>
                </c:pt>
                <c:pt idx="3">
                  <c:v>عجمان</c:v>
                </c:pt>
                <c:pt idx="4">
                  <c:v>أم القيوين</c:v>
                </c:pt>
                <c:pt idx="5">
                  <c:v>رأس الخيمة</c:v>
                </c:pt>
                <c:pt idx="6">
                  <c:v>الفجيرة</c:v>
                </c:pt>
              </c:strCache>
            </c:strRef>
          </c:cat>
          <c:val>
            <c:numRef>
              <c:f>ورقة1!$D$5:$D$11</c:f>
              <c:numCache>
                <c:formatCode>General</c:formatCode>
                <c:ptCount val="7"/>
                <c:pt idx="0">
                  <c:v>32</c:v>
                </c:pt>
                <c:pt idx="1">
                  <c:v>17</c:v>
                </c:pt>
                <c:pt idx="2">
                  <c:v>47</c:v>
                </c:pt>
                <c:pt idx="3">
                  <c:v>16</c:v>
                </c:pt>
                <c:pt idx="4">
                  <c:v>12</c:v>
                </c:pt>
                <c:pt idx="5">
                  <c:v>35</c:v>
                </c:pt>
                <c:pt idx="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381312"/>
        <c:axId val="86382848"/>
        <c:axId val="0"/>
      </c:bar3DChart>
      <c:catAx>
        <c:axId val="86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8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قيم المساعدات في النكبات الخاصة  حسب الامارة خلال عام 1994</a:t>
            </a:r>
          </a:p>
        </c:rich>
      </c:tx>
      <c:layout>
        <c:manualLayout>
          <c:xMode val="edge"/>
          <c:yMode val="edge"/>
          <c:x val="0.24930747922437674"/>
          <c:y val="2.923976608187146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722991689750726E-2"/>
          <c:y val="0.1208579298739223"/>
          <c:w val="0.88088642659279781"/>
          <c:h val="0.7914245085292331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ورقة1!$C$5:$C$11</c:f>
              <c:strCache>
                <c:ptCount val="7"/>
                <c:pt idx="0">
                  <c:v>أبوظبي</c:v>
                </c:pt>
                <c:pt idx="1">
                  <c:v>دبي</c:v>
                </c:pt>
                <c:pt idx="2">
                  <c:v>الشارقة</c:v>
                </c:pt>
                <c:pt idx="3">
                  <c:v>عجمان</c:v>
                </c:pt>
                <c:pt idx="4">
                  <c:v>أم القيوين</c:v>
                </c:pt>
                <c:pt idx="5">
                  <c:v>رأس الخيمة</c:v>
                </c:pt>
                <c:pt idx="6">
                  <c:v>الفجيرة</c:v>
                </c:pt>
              </c:strCache>
            </c:strRef>
          </c:cat>
          <c:val>
            <c:numRef>
              <c:f>ورقة1!$F$5:$F$11</c:f>
              <c:numCache>
                <c:formatCode>General</c:formatCode>
                <c:ptCount val="7"/>
                <c:pt idx="0">
                  <c:v>750615</c:v>
                </c:pt>
                <c:pt idx="1">
                  <c:v>431075</c:v>
                </c:pt>
                <c:pt idx="2">
                  <c:v>715712</c:v>
                </c:pt>
                <c:pt idx="3">
                  <c:v>385761</c:v>
                </c:pt>
                <c:pt idx="4">
                  <c:v>231480</c:v>
                </c:pt>
                <c:pt idx="5">
                  <c:v>342058</c:v>
                </c:pt>
                <c:pt idx="6">
                  <c:v>192440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415616"/>
        <c:axId val="86421504"/>
        <c:axId val="0"/>
      </c:bar3DChart>
      <c:catAx>
        <c:axId val="864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2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2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1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عدد الحالات  في النكبات الخاصة  حسب نوع الضرر خلال عام1994</a:t>
            </a:r>
          </a:p>
        </c:rich>
      </c:tx>
      <c:layout>
        <c:manualLayout>
          <c:xMode val="edge"/>
          <c:yMode val="edge"/>
          <c:x val="0.2291669582968795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666757089243023E-2"/>
          <c:y val="0.12352964830278856"/>
          <c:w val="0.91389012843170669"/>
          <c:h val="0.788236803455889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ورقة2!$C$5:$C$7</c:f>
              <c:strCache>
                <c:ptCount val="3"/>
                <c:pt idx="0">
                  <c:v>حريق</c:v>
                </c:pt>
                <c:pt idx="1">
                  <c:v>غرق قارب</c:v>
                </c:pt>
                <c:pt idx="2">
                  <c:v>أخرى</c:v>
                </c:pt>
              </c:strCache>
            </c:strRef>
          </c:cat>
          <c:val>
            <c:numRef>
              <c:f>ورقة2!$D$5:$D$7</c:f>
              <c:numCache>
                <c:formatCode>General</c:formatCode>
                <c:ptCount val="3"/>
                <c:pt idx="0">
                  <c:v>148</c:v>
                </c:pt>
                <c:pt idx="1">
                  <c:v>20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66240"/>
        <c:axId val="86267776"/>
        <c:axId val="0"/>
      </c:bar3DChart>
      <c:catAx>
        <c:axId val="862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6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6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قيم المساعدات في النكبات الخاصة حسب نوع الضرر خلال عام1994</a:t>
            </a:r>
          </a:p>
        </c:rich>
      </c:tx>
      <c:layout>
        <c:manualLayout>
          <c:xMode val="edge"/>
          <c:yMode val="edge"/>
          <c:x val="0.22361140274132474"/>
          <c:y val="2.93542074363992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11126181540501"/>
          <c:y val="0.12328778903936545"/>
          <c:w val="0.86944562370554634"/>
          <c:h val="0.7886504600454646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ورقة2!$C$5:$C$7</c:f>
              <c:strCache>
                <c:ptCount val="3"/>
                <c:pt idx="0">
                  <c:v>حريق</c:v>
                </c:pt>
                <c:pt idx="1">
                  <c:v>غرق قارب</c:v>
                </c:pt>
                <c:pt idx="2">
                  <c:v>أخرى</c:v>
                </c:pt>
              </c:strCache>
            </c:strRef>
          </c:cat>
          <c:val>
            <c:numRef>
              <c:f>ورقة2!$F$5:$F$7</c:f>
              <c:numCache>
                <c:formatCode>General</c:formatCode>
                <c:ptCount val="3"/>
                <c:pt idx="0">
                  <c:v>2258976</c:v>
                </c:pt>
                <c:pt idx="1">
                  <c:v>716140</c:v>
                </c:pt>
                <c:pt idx="2">
                  <c:v>74025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80064"/>
        <c:axId val="86281600"/>
        <c:axId val="0"/>
      </c:bar3DChart>
      <c:catAx>
        <c:axId val="862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8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8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قيم المساعدات في النكبات الخاصة حسب المهنة خلال عام 1994</a:t>
            </a:r>
          </a:p>
        </c:rich>
      </c:tx>
      <c:layout>
        <c:manualLayout>
          <c:xMode val="edge"/>
          <c:yMode val="edge"/>
          <c:x val="0.26175362768345189"/>
          <c:y val="3.042596348884398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381256689054"/>
          <c:y val="0.12576077364427538"/>
          <c:w val="0.88183028028105659"/>
          <c:h val="0.78499063548926762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ورقة6!$B$5:$B$12</c:f>
              <c:strCache>
                <c:ptCount val="7"/>
                <c:pt idx="0">
                  <c:v>موظف</c:v>
                </c:pt>
                <c:pt idx="1">
                  <c:v>جندي</c:v>
                </c:pt>
                <c:pt idx="2">
                  <c:v>صياد</c:v>
                </c:pt>
                <c:pt idx="3">
                  <c:v>ربة بيت</c:v>
                </c:pt>
                <c:pt idx="4">
                  <c:v>مهن أخرى</c:v>
                </c:pt>
                <c:pt idx="5">
                  <c:v>عاطل</c:v>
                </c:pt>
                <c:pt idx="6">
                  <c:v>غير مبين</c:v>
                </c:pt>
              </c:strCache>
            </c:strRef>
          </c:cat>
          <c:val>
            <c:numRef>
              <c:f>ورقة6!$E$5:$E$12</c:f>
              <c:numCache>
                <c:formatCode>General</c:formatCode>
                <c:ptCount val="7"/>
                <c:pt idx="0">
                  <c:v>1532914</c:v>
                </c:pt>
                <c:pt idx="1">
                  <c:v>117865</c:v>
                </c:pt>
                <c:pt idx="2">
                  <c:v>365420</c:v>
                </c:pt>
                <c:pt idx="3">
                  <c:v>198240</c:v>
                </c:pt>
                <c:pt idx="4">
                  <c:v>515604</c:v>
                </c:pt>
                <c:pt idx="5">
                  <c:v>198598</c:v>
                </c:pt>
                <c:pt idx="6">
                  <c:v>120500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47936"/>
        <c:axId val="42649472"/>
        <c:axId val="0"/>
      </c:bar3DChart>
      <c:catAx>
        <c:axId val="426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4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عدد الحالات  في النكبات الخاصة  حسب عدد الافراد خلال عام1994</a:t>
            </a:r>
          </a:p>
        </c:rich>
      </c:tx>
      <c:layout>
        <c:manualLayout>
          <c:xMode val="edge"/>
          <c:yMode val="edge"/>
          <c:x val="0.2547531178374568"/>
          <c:y val="2.92968750000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697147666582065E-2"/>
          <c:y val="0.12304687500000012"/>
          <c:w val="0.93156008837344551"/>
          <c:h val="0.7890624999999995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ورقة5!$B$6:$B$11</c:f>
              <c:strCache>
                <c:ptCount val="4"/>
                <c:pt idx="0">
                  <c:v>أقل من 5</c:v>
                </c:pt>
                <c:pt idx="1">
                  <c:v>10 -- 5</c:v>
                </c:pt>
                <c:pt idx="2">
                  <c:v>15 --11</c:v>
                </c:pt>
                <c:pt idx="3">
                  <c:v>أكثر من 15</c:v>
                </c:pt>
              </c:strCache>
            </c:strRef>
          </c:cat>
          <c:val>
            <c:numRef>
              <c:f>ورقة5!$C$6:$C$11</c:f>
              <c:numCache>
                <c:formatCode>General</c:formatCode>
                <c:ptCount val="4"/>
                <c:pt idx="0">
                  <c:v>44</c:v>
                </c:pt>
                <c:pt idx="1">
                  <c:v>85</c:v>
                </c:pt>
                <c:pt idx="2">
                  <c:v>33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25696"/>
        <c:axId val="56152064"/>
        <c:axId val="0"/>
      </c:bar3DChart>
      <c:catAx>
        <c:axId val="561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5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5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توزيع قيم المساعدات في النكبات الخاصة  حسب عدد الافراد خلال عام 1994</a:t>
            </a:r>
          </a:p>
        </c:rich>
      </c:tx>
      <c:layout>
        <c:manualLayout>
          <c:xMode val="edge"/>
          <c:yMode val="edge"/>
          <c:x val="0.24396455525651414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65190550790278"/>
          <c:y val="0.12352964830278856"/>
          <c:w val="0.8805596314622075"/>
          <c:h val="0.788236803455889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ورقة5!$B$6:$B$11</c:f>
              <c:strCache>
                <c:ptCount val="4"/>
                <c:pt idx="0">
                  <c:v>أقل من 5</c:v>
                </c:pt>
                <c:pt idx="1">
                  <c:v>10 -- 5</c:v>
                </c:pt>
                <c:pt idx="2">
                  <c:v>15 --11</c:v>
                </c:pt>
                <c:pt idx="3">
                  <c:v>أكثر من 15</c:v>
                </c:pt>
              </c:strCache>
            </c:strRef>
          </c:cat>
          <c:val>
            <c:numRef>
              <c:f>ورقة5!$E$6:$E$11</c:f>
              <c:numCache>
                <c:formatCode>General</c:formatCode>
                <c:ptCount val="4"/>
                <c:pt idx="0">
                  <c:v>900799</c:v>
                </c:pt>
                <c:pt idx="1">
                  <c:v>1452651</c:v>
                </c:pt>
                <c:pt idx="2">
                  <c:v>497771</c:v>
                </c:pt>
                <c:pt idx="3">
                  <c:v>197920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729728"/>
        <c:axId val="70731264"/>
        <c:axId val="0"/>
      </c:bar3DChart>
      <c:catAx>
        <c:axId val="707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3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2842821339452E-2"/>
          <c:y val="0.12802804493728942"/>
          <c:w val="0.90512039378536258"/>
          <c:h val="0.57093498260814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525375592934052E-3"/>
                  <c:y val="1.2502435950489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634357828271785E-3"/>
                  <c:y val="1.0287973233147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821923055106677E-3"/>
                  <c:y val="1.18105655899523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922900248868211E-3"/>
                  <c:y val="1.49939374331579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079772669397208E-3"/>
                  <c:y val="1.3748186691823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24339280363652E-3"/>
                  <c:y val="1.6516529789962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551844590645681E-3"/>
                  <c:y val="1.748560504235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('3'!$P$10:$Q$12,'3'!$P$14:$Q$16)</c:f>
              <c:multiLvlStrCache>
                <c:ptCount val="6"/>
                <c:lvl>
                  <c:pt idx="0">
                    <c:v>Abu Dhabi</c:v>
                  </c:pt>
                  <c:pt idx="1">
                    <c:v>Dubai</c:v>
                  </c:pt>
                  <c:pt idx="2">
                    <c:v>Sharjah</c:v>
                  </c:pt>
                  <c:pt idx="3">
                    <c:v>Umm Al Quwain</c:v>
                  </c:pt>
                  <c:pt idx="4">
                    <c:v>Ras Al Khaimah</c:v>
                  </c:pt>
                  <c:pt idx="5">
                    <c:v>Fujeirah</c:v>
                  </c:pt>
                </c:lvl>
                <c:lvl>
                  <c:pt idx="0">
                    <c:v>أبوظبي</c:v>
                  </c:pt>
                  <c:pt idx="1">
                    <c:v>دبي</c:v>
                  </c:pt>
                  <c:pt idx="2">
                    <c:v>الشارقة</c:v>
                  </c:pt>
                  <c:pt idx="3">
                    <c:v>أم القيوين</c:v>
                  </c:pt>
                  <c:pt idx="4">
                    <c:v>رأس الخيمة</c:v>
                  </c:pt>
                  <c:pt idx="5">
                    <c:v>الفجيرة</c:v>
                  </c:pt>
                </c:lvl>
              </c:multiLvlStrCache>
            </c:multiLvlStrRef>
          </c:cat>
          <c:val>
            <c:numRef>
              <c:f>('3'!$K$8:$K$10,'3'!$K$12:$K$14)</c:f>
              <c:numCache>
                <c:formatCode>#,##0_-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33</c:v>
                </c:pt>
                <c:pt idx="3">
                  <c:v>6</c:v>
                </c:pt>
                <c:pt idx="4">
                  <c:v>24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108864"/>
        <c:axId val="71128192"/>
      </c:barChart>
      <c:catAx>
        <c:axId val="711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1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2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Cases </a:t>
                </a:r>
                <a:r>
                  <a:rPr lang="ar-AE"/>
                  <a:t>عدد الحالات</a:t>
                </a:r>
              </a:p>
            </c:rich>
          </c:tx>
          <c:layout>
            <c:manualLayout>
              <c:xMode val="edge"/>
              <c:yMode val="edge"/>
              <c:x val="1.1716599449459117E-2"/>
              <c:y val="0.103806591650092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10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12245682665482"/>
          <c:y val="0.11198987478343861"/>
          <c:w val="0.62123855537166139"/>
          <c:h val="0.57169918977519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01644838036163E-3"/>
                  <c:y val="-2.2039123226110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858863340336462E-3"/>
                  <c:y val="-2.4796206488410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'3'!$R$7:$T$8</c:f>
              <c:multiLvlStrCache>
                <c:ptCount val="3"/>
                <c:lvl>
                  <c:pt idx="0">
                    <c:v>حريق منزل</c:v>
                  </c:pt>
                  <c:pt idx="1">
                    <c:v>غرق قارب</c:v>
                  </c:pt>
                  <c:pt idx="2">
                    <c:v>كارثة طبيعية</c:v>
                  </c:pt>
                </c:lvl>
                <c:lvl>
                  <c:pt idx="0">
                    <c:v>House Burning</c:v>
                  </c:pt>
                  <c:pt idx="1">
                    <c:v>Boat Sinking</c:v>
                  </c:pt>
                  <c:pt idx="2">
                    <c:v>Natural disaster</c:v>
                  </c:pt>
                </c:lvl>
              </c:multiLvlStrCache>
            </c:multiLvlStrRef>
          </c:cat>
          <c:val>
            <c:numRef>
              <c:f>('3'!$D$15,'3'!$G$15,'3'!$J$15)</c:f>
              <c:numCache>
                <c:formatCode>#,##0_-</c:formatCode>
                <c:ptCount val="3"/>
                <c:pt idx="0">
                  <c:v>1534320</c:v>
                </c:pt>
                <c:pt idx="1">
                  <c:v>83005</c:v>
                </c:pt>
                <c:pt idx="2">
                  <c:v>345650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10"/>
        <c:axId val="80674816"/>
        <c:axId val="80677504"/>
      </c:barChart>
      <c:catAx>
        <c:axId val="806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6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77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ar-AE"/>
                  <a:t>قيمة المساعدة بالدرهم </a:t>
                </a:r>
                <a:r>
                  <a:rPr lang="en-US"/>
                  <a:t>Succor Value in Dhs</a:t>
                </a:r>
              </a:p>
            </c:rich>
          </c:tx>
          <c:layout>
            <c:manualLayout>
              <c:xMode val="edge"/>
              <c:yMode val="edge"/>
              <c:x val="2.9723908557231872E-2"/>
              <c:y val="2.76679841897234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67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9649658454391"/>
          <c:y val="9.7222551888535819E-2"/>
          <c:w val="0.8589334979744091"/>
          <c:h val="0.576390843339180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579076290635646E-3"/>
                  <c:y val="3.8549868766405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266256584701699E-5"/>
                  <c:y val="1.94000204809926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678803409686963E-4"/>
                  <c:y val="2.81794847470821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960518294405709E-3"/>
                  <c:y val="2.22167245327336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08309873662981E-3"/>
                  <c:y val="1.6223134967997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32270320920161E-3"/>
                  <c:y val="9.68870964514850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780978494540412E-4"/>
                  <c:y val="5.6375185838228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('3'!$P$10:$Q$12,'3'!$P$14:$Q$16)</c:f>
              <c:multiLvlStrCache>
                <c:ptCount val="6"/>
                <c:lvl>
                  <c:pt idx="0">
                    <c:v>Abu Dhabi</c:v>
                  </c:pt>
                  <c:pt idx="1">
                    <c:v>Dubai</c:v>
                  </c:pt>
                  <c:pt idx="2">
                    <c:v>Sharjah</c:v>
                  </c:pt>
                  <c:pt idx="3">
                    <c:v>Umm Al Quwain</c:v>
                  </c:pt>
                  <c:pt idx="4">
                    <c:v>Ras Al Khaimah</c:v>
                  </c:pt>
                  <c:pt idx="5">
                    <c:v>Fujeirah</c:v>
                  </c:pt>
                </c:lvl>
                <c:lvl>
                  <c:pt idx="0">
                    <c:v>أبوظبي</c:v>
                  </c:pt>
                  <c:pt idx="1">
                    <c:v>دبي</c:v>
                  </c:pt>
                  <c:pt idx="2">
                    <c:v>الشارقة</c:v>
                  </c:pt>
                  <c:pt idx="3">
                    <c:v>أم القيوين</c:v>
                  </c:pt>
                  <c:pt idx="4">
                    <c:v>رأس الخيمة</c:v>
                  </c:pt>
                  <c:pt idx="5">
                    <c:v>الفجيرة</c:v>
                  </c:pt>
                </c:lvl>
              </c:multiLvlStrCache>
            </c:multiLvlStrRef>
          </c:cat>
          <c:val>
            <c:numRef>
              <c:f>('3'!$M$8:$M$10,'3'!$M$12:$M$14)</c:f>
              <c:numCache>
                <c:formatCode>#,##0_-</c:formatCode>
                <c:ptCount val="6"/>
                <c:pt idx="0">
                  <c:v>182110</c:v>
                </c:pt>
                <c:pt idx="1">
                  <c:v>13065</c:v>
                </c:pt>
                <c:pt idx="2">
                  <c:v>632065</c:v>
                </c:pt>
                <c:pt idx="3">
                  <c:v>121550</c:v>
                </c:pt>
                <c:pt idx="4">
                  <c:v>666925</c:v>
                </c:pt>
                <c:pt idx="5">
                  <c:v>343260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700928"/>
        <c:axId val="80728448"/>
      </c:barChart>
      <c:catAx>
        <c:axId val="807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7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28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ar-AE"/>
                  <a:t>قيمة المساعدة بالدرهم  </a:t>
                </a:r>
                <a:r>
                  <a:rPr lang="en-US"/>
                  <a:t>Succor Value in  Dhs  </a:t>
                </a:r>
              </a:p>
            </c:rich>
          </c:tx>
          <c:layout>
            <c:manualLayout>
              <c:xMode val="edge"/>
              <c:yMode val="edge"/>
              <c:x val="1.0138062010541319E-2"/>
              <c:y val="5.20833333333335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070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66132723112129"/>
          <c:y val="0.11154855643044605"/>
          <c:w val="0.70633104500381383"/>
          <c:h val="0.55249343832021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930776347326919E-3"/>
                  <c:y val="4.1469816272965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25159894593005E-3"/>
                  <c:y val="5.721784776902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'3'!$R$7:$T$8</c:f>
              <c:multiLvlStrCache>
                <c:ptCount val="3"/>
                <c:lvl>
                  <c:pt idx="0">
                    <c:v>حريق منزل</c:v>
                  </c:pt>
                  <c:pt idx="1">
                    <c:v>غرق قارب</c:v>
                  </c:pt>
                  <c:pt idx="2">
                    <c:v>كارثة طبيعية</c:v>
                  </c:pt>
                </c:lvl>
                <c:lvl>
                  <c:pt idx="0">
                    <c:v>House Burning</c:v>
                  </c:pt>
                  <c:pt idx="1">
                    <c:v>Boat Sinking</c:v>
                  </c:pt>
                  <c:pt idx="2">
                    <c:v>Natural disaster</c:v>
                  </c:pt>
                </c:lvl>
              </c:multiLvlStrCache>
            </c:multiLvlStrRef>
          </c:cat>
          <c:val>
            <c:numRef>
              <c:f>('3'!$B$15,'3'!$E$15,'3'!$H$15)</c:f>
              <c:numCache>
                <c:formatCode>#,##0_-</c:formatCode>
                <c:ptCount val="3"/>
                <c:pt idx="0">
                  <c:v>61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90"/>
        <c:axId val="71200128"/>
        <c:axId val="86085632"/>
      </c:barChart>
      <c:catAx>
        <c:axId val="712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0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85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ar-AE"/>
                  <a:t>عدد الحالات </a:t>
                </a: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3.4324942791762014E-2"/>
              <c:y val="0.110236220472441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20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2095563742605"/>
          <c:y val="7.3059686517580436E-2"/>
          <c:w val="0.86085755335629099"/>
          <c:h val="0.76712670843459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0459321473045136E-3"/>
                  <c:y val="2.2831152036744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5823747723332E-3"/>
                  <c:y val="9.4061494280230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033455627081202E-3"/>
                  <c:y val="2.6940457088425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259830535238501E-4"/>
                  <c:y val="8.49298886563734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801201203372876E-3"/>
                  <c:y val="2.03648795707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88532242289400398"/>
                  <c:y val="0.44292434951283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3945079476478102"/>
                  <c:y val="0.420093197476087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62385414255743465"/>
                  <c:y val="0.406394506254042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9724874756419275"/>
                  <c:y val="0.406394506254042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77828862392581877"/>
                  <c:y val="0.50228534480836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84862512039062565"/>
                  <c:y val="0.4246594278834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'1'!$A$8:$A$12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'1'!$H$8:$H$12</c:f>
              <c:numCache>
                <c:formatCode>General</c:formatCode>
                <c:ptCount val="5"/>
                <c:pt idx="0">
                  <c:v>78</c:v>
                </c:pt>
                <c:pt idx="1">
                  <c:v>87</c:v>
                </c:pt>
                <c:pt idx="2">
                  <c:v>150</c:v>
                </c:pt>
                <c:pt idx="3">
                  <c:v>108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290880"/>
        <c:axId val="71293568"/>
      </c:barChart>
      <c:catAx>
        <c:axId val="712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2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9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ar-AE"/>
                  <a:t>عدد الحالات </a:t>
                </a:r>
                <a:r>
                  <a:rPr lang="en-US"/>
                  <a:t>Number of Cases </a:t>
                </a:r>
              </a:p>
            </c:rich>
          </c:tx>
          <c:layout>
            <c:manualLayout>
              <c:xMode val="edge"/>
              <c:yMode val="edge"/>
              <c:x val="1.681958090657942E-2"/>
              <c:y val="5.47949999400764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2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Sakkal Majalla" panose="02000000000000000000" pitchFamily="2" charset="-78"/>
          <a:ea typeface="Arial"/>
          <a:cs typeface="Sakkal Majalla" panose="02000000000000000000" pitchFamily="2" charset="-78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152400</xdr:rowOff>
    </xdr:from>
    <xdr:to>
      <xdr:col>6</xdr:col>
      <xdr:colOff>1238250</xdr:colOff>
      <xdr:row>56</xdr:row>
      <xdr:rowOff>152400</xdr:rowOff>
    </xdr:to>
    <xdr:graphicFrame macro="">
      <xdr:nvGraphicFramePr>
        <xdr:cNvPr id="1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61</xdr:row>
      <xdr:rowOff>142875</xdr:rowOff>
    </xdr:from>
    <xdr:to>
      <xdr:col>7</xdr:col>
      <xdr:colOff>9525</xdr:colOff>
      <xdr:row>90</xdr:row>
      <xdr:rowOff>142875</xdr:rowOff>
    </xdr:to>
    <xdr:graphicFrame macro="">
      <xdr:nvGraphicFramePr>
        <xdr:cNvPr id="117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29</xdr:row>
      <xdr:rowOff>142875</xdr:rowOff>
    </xdr:from>
    <xdr:to>
      <xdr:col>7</xdr:col>
      <xdr:colOff>0</xdr:colOff>
      <xdr:row>60</xdr:row>
      <xdr:rowOff>0</xdr:rowOff>
    </xdr:to>
    <xdr:graphicFrame macro="">
      <xdr:nvGraphicFramePr>
        <xdr:cNvPr id="8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66</xdr:row>
      <xdr:rowOff>0</xdr:rowOff>
    </xdr:from>
    <xdr:to>
      <xdr:col>7</xdr:col>
      <xdr:colOff>0</xdr:colOff>
      <xdr:row>96</xdr:row>
      <xdr:rowOff>0</xdr:rowOff>
    </xdr:to>
    <xdr:graphicFrame macro="">
      <xdr:nvGraphicFramePr>
        <xdr:cNvPr id="86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0</xdr:rowOff>
    </xdr:from>
    <xdr:to>
      <xdr:col>14</xdr:col>
      <xdr:colOff>0</xdr:colOff>
      <xdr:row>36</xdr:row>
      <xdr:rowOff>0</xdr:rowOff>
    </xdr:to>
    <xdr:graphicFrame macro="">
      <xdr:nvGraphicFramePr>
        <xdr:cNvPr id="6891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60</xdr:row>
      <xdr:rowOff>0</xdr:rowOff>
    </xdr:from>
    <xdr:to>
      <xdr:col>6</xdr:col>
      <xdr:colOff>533400</xdr:colOff>
      <xdr:row>74</xdr:row>
      <xdr:rowOff>142875</xdr:rowOff>
    </xdr:to>
    <xdr:graphicFrame macro="">
      <xdr:nvGraphicFramePr>
        <xdr:cNvPr id="68915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40</xdr:row>
      <xdr:rowOff>0</xdr:rowOff>
    </xdr:from>
    <xdr:to>
      <xdr:col>14</xdr:col>
      <xdr:colOff>0</xdr:colOff>
      <xdr:row>56</xdr:row>
      <xdr:rowOff>152400</xdr:rowOff>
    </xdr:to>
    <xdr:graphicFrame macro="">
      <xdr:nvGraphicFramePr>
        <xdr:cNvPr id="68915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60</xdr:row>
      <xdr:rowOff>0</xdr:rowOff>
    </xdr:from>
    <xdr:to>
      <xdr:col>13</xdr:col>
      <xdr:colOff>1381125</xdr:colOff>
      <xdr:row>74</xdr:row>
      <xdr:rowOff>152400</xdr:rowOff>
    </xdr:to>
    <xdr:graphicFrame macro="">
      <xdr:nvGraphicFramePr>
        <xdr:cNvPr id="68915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28575</xdr:colOff>
      <xdr:row>3</xdr:row>
      <xdr:rowOff>57150</xdr:rowOff>
    </xdr:to>
    <xdr:sp macro="" textlink="">
      <xdr:nvSpPr>
        <xdr:cNvPr id="51457" name="Line 1"/>
        <xdr:cNvSpPr>
          <a:spLocks noChangeShapeType="1"/>
        </xdr:cNvSpPr>
      </xdr:nvSpPr>
      <xdr:spPr bwMode="auto">
        <a:xfrm>
          <a:off x="174936150" y="83820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9</xdr:col>
      <xdr:colOff>0</xdr:colOff>
      <xdr:row>27</xdr:row>
      <xdr:rowOff>152400</xdr:rowOff>
    </xdr:to>
    <xdr:graphicFrame macro="">
      <xdr:nvGraphicFramePr>
        <xdr:cNvPr id="547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32</xdr:row>
      <xdr:rowOff>9525</xdr:rowOff>
    </xdr:from>
    <xdr:to>
      <xdr:col>8</xdr:col>
      <xdr:colOff>1009649</xdr:colOff>
      <xdr:row>45</xdr:row>
      <xdr:rowOff>142875</xdr:rowOff>
    </xdr:to>
    <xdr:graphicFrame macro="">
      <xdr:nvGraphicFramePr>
        <xdr:cNvPr id="547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0</xdr:rowOff>
    </xdr:from>
    <xdr:to>
      <xdr:col>7</xdr:col>
      <xdr:colOff>19050</xdr:colOff>
      <xdr:row>54</xdr:row>
      <xdr:rowOff>9525</xdr:rowOff>
    </xdr:to>
    <xdr:graphicFrame macro="">
      <xdr:nvGraphicFramePr>
        <xdr:cNvPr id="2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61</xdr:row>
      <xdr:rowOff>142875</xdr:rowOff>
    </xdr:from>
    <xdr:to>
      <xdr:col>7</xdr:col>
      <xdr:colOff>19050</xdr:colOff>
      <xdr:row>92</xdr:row>
      <xdr:rowOff>9525</xdr:rowOff>
    </xdr:to>
    <xdr:graphicFrame macro="">
      <xdr:nvGraphicFramePr>
        <xdr:cNvPr id="2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32</xdr:row>
      <xdr:rowOff>0</xdr:rowOff>
    </xdr:from>
    <xdr:to>
      <xdr:col>6</xdr:col>
      <xdr:colOff>1228725</xdr:colOff>
      <xdr:row>62</xdr:row>
      <xdr:rowOff>0</xdr:rowOff>
    </xdr:to>
    <xdr:graphicFrame macro="">
      <xdr:nvGraphicFramePr>
        <xdr:cNvPr id="4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67</xdr:row>
      <xdr:rowOff>152400</xdr:rowOff>
    </xdr:from>
    <xdr:to>
      <xdr:col>7</xdr:col>
      <xdr:colOff>19050</xdr:colOff>
      <xdr:row>98</xdr:row>
      <xdr:rowOff>0</xdr:rowOff>
    </xdr:to>
    <xdr:graphicFrame macro="">
      <xdr:nvGraphicFramePr>
        <xdr:cNvPr id="46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118185</xdr:colOff>
      <xdr:row>0</xdr:row>
      <xdr:rowOff>380999</xdr:rowOff>
    </xdr:from>
    <xdr:to>
      <xdr:col>0</xdr:col>
      <xdr:colOff>5715461</xdr:colOff>
      <xdr:row>0</xdr:row>
      <xdr:rowOff>1498599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194872" y="380999"/>
          <a:ext cx="5597276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rightToLeft="1" topLeftCell="B4" workbookViewId="0">
      <selection activeCell="B1" sqref="B1"/>
    </sheetView>
  </sheetViews>
  <sheetFormatPr defaultRowHeight="13.2" x14ac:dyDescent="0.25"/>
  <cols>
    <col min="2" max="7" width="18.6640625" customWidth="1"/>
  </cols>
  <sheetData>
    <row r="2" spans="2:7" ht="15.6" x14ac:dyDescent="0.3">
      <c r="B2" s="115" t="s">
        <v>37</v>
      </c>
      <c r="C2" s="115"/>
      <c r="D2" s="115"/>
      <c r="E2" s="115"/>
      <c r="F2" s="115"/>
      <c r="G2" s="12"/>
    </row>
    <row r="4" spans="2:7" ht="30" customHeight="1" x14ac:dyDescent="0.25">
      <c r="B4" s="2" t="s">
        <v>24</v>
      </c>
      <c r="C4" s="3" t="s">
        <v>1</v>
      </c>
      <c r="D4" s="4" t="s">
        <v>2</v>
      </c>
      <c r="E4" s="3" t="s">
        <v>3</v>
      </c>
      <c r="F4" s="4" t="s">
        <v>2</v>
      </c>
      <c r="G4" s="13"/>
    </row>
    <row r="5" spans="2:7" ht="30" customHeight="1" x14ac:dyDescent="0.25">
      <c r="B5" s="1" t="s">
        <v>25</v>
      </c>
      <c r="C5" s="6">
        <v>89</v>
      </c>
      <c r="D5" s="7">
        <f>C5/172*100</f>
        <v>51.744186046511629</v>
      </c>
      <c r="E5" s="6">
        <f>1530714+2200</f>
        <v>1532914</v>
      </c>
      <c r="F5" s="7">
        <f>E5/3049141*100</f>
        <v>50.273634443274354</v>
      </c>
      <c r="G5" s="14"/>
    </row>
    <row r="6" spans="2:7" ht="30" customHeight="1" x14ac:dyDescent="0.25">
      <c r="B6" s="1" t="s">
        <v>26</v>
      </c>
      <c r="C6" s="6">
        <v>6</v>
      </c>
      <c r="D6" s="7">
        <f t="shared" ref="D6:D13" si="0">C6/172*100</f>
        <v>3.4883720930232558</v>
      </c>
      <c r="E6" s="6">
        <v>117865</v>
      </c>
      <c r="F6" s="7">
        <f t="shared" ref="F6:F13" si="1">E6/3049141*100</f>
        <v>3.8655149105928523</v>
      </c>
      <c r="G6" s="14"/>
    </row>
    <row r="7" spans="2:7" ht="30" customHeight="1" x14ac:dyDescent="0.25">
      <c r="B7" s="1" t="s">
        <v>27</v>
      </c>
      <c r="C7" s="6">
        <v>6</v>
      </c>
      <c r="D7" s="7">
        <f t="shared" si="0"/>
        <v>3.4883720930232558</v>
      </c>
      <c r="E7" s="6">
        <v>365420</v>
      </c>
      <c r="F7" s="7">
        <f t="shared" si="1"/>
        <v>11.984358873531923</v>
      </c>
      <c r="G7" s="14"/>
    </row>
    <row r="8" spans="2:7" ht="30" customHeight="1" x14ac:dyDescent="0.25">
      <c r="B8" s="1" t="s">
        <v>28</v>
      </c>
      <c r="C8" s="6">
        <v>10</v>
      </c>
      <c r="D8" s="7">
        <f t="shared" si="0"/>
        <v>5.8139534883720927</v>
      </c>
      <c r="E8" s="6">
        <v>198240</v>
      </c>
      <c r="F8" s="7">
        <f t="shared" si="1"/>
        <v>6.5015032102483952</v>
      </c>
      <c r="G8" s="14"/>
    </row>
    <row r="9" spans="2:7" ht="30" customHeight="1" x14ac:dyDescent="0.25">
      <c r="B9" s="1" t="s">
        <v>36</v>
      </c>
      <c r="C9" s="6">
        <v>32</v>
      </c>
      <c r="D9" s="7">
        <f t="shared" si="0"/>
        <v>18.604651162790699</v>
      </c>
      <c r="E9" s="6">
        <v>515604</v>
      </c>
      <c r="F9" s="7">
        <f t="shared" si="1"/>
        <v>16.909811648592175</v>
      </c>
      <c r="G9" s="14"/>
    </row>
    <row r="10" spans="2:7" ht="30" customHeight="1" x14ac:dyDescent="0.25">
      <c r="B10" s="1" t="s">
        <v>29</v>
      </c>
      <c r="C10" s="6">
        <v>20</v>
      </c>
      <c r="D10" s="7">
        <f t="shared" si="0"/>
        <v>11.627906976744185</v>
      </c>
      <c r="E10" s="6">
        <v>198598</v>
      </c>
      <c r="F10" s="7">
        <f t="shared" si="1"/>
        <v>6.5132442218972493</v>
      </c>
      <c r="G10" s="14"/>
    </row>
    <row r="11" spans="2:7" ht="30" hidden="1" customHeight="1" x14ac:dyDescent="0.25">
      <c r="D11" s="7">
        <f t="shared" si="0"/>
        <v>0</v>
      </c>
      <c r="F11" s="7">
        <f t="shared" si="1"/>
        <v>0</v>
      </c>
      <c r="G11" s="20"/>
    </row>
    <row r="12" spans="2:7" ht="30" customHeight="1" x14ac:dyDescent="0.25">
      <c r="B12" s="1" t="s">
        <v>30</v>
      </c>
      <c r="C12" s="6">
        <v>9</v>
      </c>
      <c r="D12" s="7">
        <f t="shared" si="0"/>
        <v>5.2325581395348841</v>
      </c>
      <c r="E12" s="6">
        <v>120500</v>
      </c>
      <c r="F12" s="7">
        <f t="shared" si="1"/>
        <v>3.9519326918630524</v>
      </c>
      <c r="G12" s="14"/>
    </row>
    <row r="13" spans="2:7" ht="30" customHeight="1" x14ac:dyDescent="0.25">
      <c r="B13" s="2" t="s">
        <v>11</v>
      </c>
      <c r="C13" s="10">
        <f>SUM(C5:C12)</f>
        <v>172</v>
      </c>
      <c r="D13" s="11">
        <f t="shared" si="0"/>
        <v>100</v>
      </c>
      <c r="E13" s="10">
        <f>SUM(E5:E12)</f>
        <v>3049141</v>
      </c>
      <c r="F13" s="11">
        <f t="shared" si="1"/>
        <v>100</v>
      </c>
      <c r="G13" s="14"/>
    </row>
    <row r="16" spans="2:7" x14ac:dyDescent="0.25">
      <c r="D16" s="9"/>
    </row>
  </sheetData>
  <mergeCells count="1">
    <mergeCell ref="B2:F2"/>
  </mergeCells>
  <phoneticPr fontId="0" type="noConversion"/>
  <pageMargins left="0.75" right="0.8" top="1.04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rightToLeft="1" topLeftCell="A6" workbookViewId="0">
      <selection activeCell="F66" sqref="F66"/>
    </sheetView>
  </sheetViews>
  <sheetFormatPr defaultRowHeight="13.2" x14ac:dyDescent="0.25"/>
  <cols>
    <col min="2" max="7" width="18.6640625" customWidth="1"/>
  </cols>
  <sheetData>
    <row r="2" spans="2:7" ht="15.6" x14ac:dyDescent="0.3">
      <c r="G2" s="12"/>
    </row>
    <row r="3" spans="2:7" ht="15.6" x14ac:dyDescent="0.3">
      <c r="B3" s="115" t="s">
        <v>35</v>
      </c>
      <c r="C3" s="115"/>
      <c r="D3" s="115"/>
      <c r="E3" s="115"/>
      <c r="F3" s="115"/>
    </row>
    <row r="5" spans="2:7" ht="30" customHeight="1" x14ac:dyDescent="0.25">
      <c r="B5" s="2" t="s">
        <v>19</v>
      </c>
      <c r="C5" s="3" t="s">
        <v>1</v>
      </c>
      <c r="D5" s="4" t="s">
        <v>2</v>
      </c>
      <c r="E5" s="3" t="s">
        <v>3</v>
      </c>
      <c r="F5" s="4" t="s">
        <v>2</v>
      </c>
      <c r="G5" s="19"/>
    </row>
    <row r="6" spans="2:7" ht="30" customHeight="1" x14ac:dyDescent="0.25">
      <c r="B6" s="1" t="s">
        <v>20</v>
      </c>
      <c r="C6" s="6">
        <v>44</v>
      </c>
      <c r="D6" s="7">
        <f>C6/172*100</f>
        <v>25.581395348837212</v>
      </c>
      <c r="E6" s="6">
        <v>900799</v>
      </c>
      <c r="F6" s="7">
        <f>E6/3049141*100</f>
        <v>29.542713833174655</v>
      </c>
      <c r="G6" s="14"/>
    </row>
    <row r="7" spans="2:7" ht="30" customHeight="1" x14ac:dyDescent="0.25">
      <c r="B7" s="1" t="s">
        <v>21</v>
      </c>
      <c r="C7" s="6">
        <v>85</v>
      </c>
      <c r="D7" s="7">
        <f t="shared" ref="D7:D12" si="0">C7/172*100</f>
        <v>49.418604651162788</v>
      </c>
      <c r="E7" s="6">
        <f>1450451+2200</f>
        <v>1452651</v>
      </c>
      <c r="F7" s="7">
        <f>E7/3049141*100</f>
        <v>47.641319309274316</v>
      </c>
      <c r="G7" s="14"/>
    </row>
    <row r="8" spans="2:7" ht="30" customHeight="1" x14ac:dyDescent="0.25">
      <c r="B8" s="1" t="s">
        <v>22</v>
      </c>
      <c r="C8" s="6">
        <v>33</v>
      </c>
      <c r="D8" s="7">
        <f t="shared" si="0"/>
        <v>19.186046511627907</v>
      </c>
      <c r="E8" s="6">
        <v>497771</v>
      </c>
      <c r="F8" s="7">
        <f>E8/3049141*100</f>
        <v>16.32495840631837</v>
      </c>
      <c r="G8" s="14"/>
    </row>
    <row r="9" spans="2:7" ht="30" hidden="1" customHeight="1" x14ac:dyDescent="0.25">
      <c r="B9" s="1"/>
      <c r="C9" s="6"/>
      <c r="D9" s="7">
        <f t="shared" si="0"/>
        <v>0</v>
      </c>
      <c r="E9" s="6"/>
      <c r="F9" s="7">
        <f>E9/3049141*100</f>
        <v>0</v>
      </c>
      <c r="G9" s="14"/>
    </row>
    <row r="10" spans="2:7" ht="30" customHeight="1" x14ac:dyDescent="0.25">
      <c r="B10" s="1" t="s">
        <v>23</v>
      </c>
      <c r="C10" s="6">
        <v>10</v>
      </c>
      <c r="D10" s="7">
        <f t="shared" si="0"/>
        <v>5.8139534883720927</v>
      </c>
      <c r="E10" s="6">
        <v>197920</v>
      </c>
      <c r="F10" s="7">
        <f>E10/3049141*100</f>
        <v>6.4910084512326591</v>
      </c>
      <c r="G10" s="14"/>
    </row>
    <row r="11" spans="2:7" ht="30" hidden="1" customHeight="1" x14ac:dyDescent="0.25">
      <c r="B11" s="1"/>
      <c r="C11" s="6"/>
      <c r="D11" s="7">
        <f>C11/172*100</f>
        <v>0</v>
      </c>
      <c r="E11" s="6"/>
      <c r="F11" s="7">
        <f>E11/3046941*100</f>
        <v>0</v>
      </c>
      <c r="G11" s="14"/>
    </row>
    <row r="12" spans="2:7" ht="30" customHeight="1" x14ac:dyDescent="0.25">
      <c r="B12" s="2" t="s">
        <v>11</v>
      </c>
      <c r="C12" s="10">
        <f>SUM(C6:C11)</f>
        <v>172</v>
      </c>
      <c r="D12" s="11">
        <f t="shared" si="0"/>
        <v>100</v>
      </c>
      <c r="E12" s="10">
        <f>SUM(E6:E11)</f>
        <v>3049141</v>
      </c>
      <c r="F12" s="11">
        <f>E12/3049141*100</f>
        <v>100</v>
      </c>
      <c r="G12" s="14"/>
    </row>
  </sheetData>
  <mergeCells count="1">
    <mergeCell ref="B3:F3"/>
  </mergeCells>
  <phoneticPr fontId="0" type="noConversion"/>
  <pageMargins left="0.75" right="1.47" top="1.78" bottom="1" header="0.5" footer="0.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rightToLeft="1" tabSelected="1" view="pageBreakPreview" zoomScale="80" zoomScaleNormal="100" zoomScaleSheetLayoutView="80" workbookViewId="0">
      <selection activeCell="Q12" sqref="Q12"/>
    </sheetView>
  </sheetViews>
  <sheetFormatPr defaultRowHeight="16.2" x14ac:dyDescent="0.5"/>
  <cols>
    <col min="1" max="1" width="20.6640625" style="23" customWidth="1"/>
    <col min="2" max="2" width="7.33203125" style="23" bestFit="1" customWidth="1"/>
    <col min="3" max="3" width="8.88671875" style="23" customWidth="1"/>
    <col min="4" max="4" width="10.33203125" style="23" customWidth="1"/>
    <col min="5" max="5" width="7.6640625" style="23" customWidth="1"/>
    <col min="6" max="6" width="6.109375" style="23" bestFit="1" customWidth="1"/>
    <col min="7" max="7" width="8.109375" style="23" bestFit="1" customWidth="1"/>
    <col min="8" max="8" width="7.33203125" style="23" bestFit="1" customWidth="1"/>
    <col min="9" max="9" width="6.109375" style="23" bestFit="1" customWidth="1"/>
    <col min="10" max="10" width="8.109375" style="23" bestFit="1" customWidth="1"/>
    <col min="11" max="11" width="7.33203125" style="23" bestFit="1" customWidth="1"/>
    <col min="12" max="12" width="6.44140625" style="23" customWidth="1"/>
    <col min="13" max="13" width="9.6640625" style="23" customWidth="1"/>
    <col min="14" max="14" width="20.6640625" style="23" customWidth="1"/>
    <col min="15" max="15" width="8.88671875" style="23"/>
    <col min="16" max="16" width="7.88671875" style="23" bestFit="1" customWidth="1"/>
    <col min="17" max="17" width="16.44140625" style="23" bestFit="1" customWidth="1"/>
    <col min="18" max="16384" width="8.88671875" style="23"/>
  </cols>
  <sheetData>
    <row r="1" spans="1:26" s="73" customFormat="1" ht="21.75" customHeight="1" x14ac:dyDescent="0.25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6" s="29" customFormat="1" ht="16.5" customHeight="1" x14ac:dyDescent="0.25">
      <c r="A2" s="117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6" x14ac:dyDescent="0.5">
      <c r="M3" s="118" t="s">
        <v>57</v>
      </c>
      <c r="N3" s="118"/>
    </row>
    <row r="4" spans="1:26" ht="23.25" customHeight="1" x14ac:dyDescent="0.65">
      <c r="A4" s="130" t="s">
        <v>16</v>
      </c>
      <c r="B4" s="132" t="s">
        <v>67</v>
      </c>
      <c r="C4" s="133"/>
      <c r="D4" s="134"/>
      <c r="E4" s="132" t="s">
        <v>14</v>
      </c>
      <c r="F4" s="133"/>
      <c r="G4" s="134"/>
      <c r="H4" s="132" t="s">
        <v>72</v>
      </c>
      <c r="I4" s="133"/>
      <c r="J4" s="134"/>
      <c r="K4" s="135" t="s">
        <v>61</v>
      </c>
      <c r="L4" s="136"/>
      <c r="M4" s="137"/>
      <c r="N4" s="138" t="s">
        <v>51</v>
      </c>
    </row>
    <row r="5" spans="1:26" ht="15" customHeight="1" x14ac:dyDescent="0.5">
      <c r="A5" s="131"/>
      <c r="B5" s="122" t="s">
        <v>68</v>
      </c>
      <c r="C5" s="123"/>
      <c r="D5" s="124"/>
      <c r="E5" s="122" t="s">
        <v>49</v>
      </c>
      <c r="F5" s="123"/>
      <c r="G5" s="124"/>
      <c r="H5" s="122" t="s">
        <v>73</v>
      </c>
      <c r="I5" s="123"/>
      <c r="J5" s="124"/>
      <c r="K5" s="122" t="s">
        <v>50</v>
      </c>
      <c r="L5" s="123"/>
      <c r="M5" s="124"/>
      <c r="N5" s="139"/>
      <c r="O5" s="48"/>
      <c r="P5" s="48"/>
      <c r="Q5" s="48"/>
      <c r="R5" s="48"/>
      <c r="S5" s="48"/>
      <c r="T5" s="48"/>
      <c r="U5" s="48"/>
      <c r="V5" s="48"/>
      <c r="W5" s="48"/>
      <c r="X5" s="48"/>
      <c r="Y5" s="119"/>
      <c r="Z5" s="119"/>
    </row>
    <row r="6" spans="1:26" ht="22.5" customHeight="1" x14ac:dyDescent="0.5">
      <c r="A6" s="127" t="s">
        <v>62</v>
      </c>
      <c r="B6" s="74" t="s">
        <v>17</v>
      </c>
      <c r="C6" s="120" t="s">
        <v>2</v>
      </c>
      <c r="D6" s="74" t="s">
        <v>3</v>
      </c>
      <c r="E6" s="74" t="s">
        <v>17</v>
      </c>
      <c r="F6" s="120" t="s">
        <v>2</v>
      </c>
      <c r="G6" s="74" t="s">
        <v>3</v>
      </c>
      <c r="H6" s="74" t="s">
        <v>17</v>
      </c>
      <c r="I6" s="120" t="s">
        <v>2</v>
      </c>
      <c r="J6" s="74" t="s">
        <v>3</v>
      </c>
      <c r="K6" s="74" t="s">
        <v>17</v>
      </c>
      <c r="L6" s="120" t="s">
        <v>32</v>
      </c>
      <c r="M6" s="74" t="s">
        <v>3</v>
      </c>
      <c r="N6" s="125" t="s">
        <v>48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7.25" customHeight="1" x14ac:dyDescent="0.5">
      <c r="A7" s="128"/>
      <c r="B7" s="75" t="s">
        <v>41</v>
      </c>
      <c r="C7" s="121"/>
      <c r="D7" s="75" t="s">
        <v>38</v>
      </c>
      <c r="E7" s="75" t="s">
        <v>41</v>
      </c>
      <c r="F7" s="121"/>
      <c r="G7" s="75" t="s">
        <v>38</v>
      </c>
      <c r="H7" s="75" t="s">
        <v>41</v>
      </c>
      <c r="I7" s="121"/>
      <c r="J7" s="75" t="s">
        <v>38</v>
      </c>
      <c r="K7" s="75" t="s">
        <v>41</v>
      </c>
      <c r="L7" s="121"/>
      <c r="M7" s="75" t="s">
        <v>38</v>
      </c>
      <c r="N7" s="126"/>
      <c r="O7" s="48"/>
      <c r="P7" s="48"/>
      <c r="Q7" s="48"/>
      <c r="R7" s="50" t="s">
        <v>68</v>
      </c>
      <c r="S7" s="50" t="s">
        <v>49</v>
      </c>
      <c r="T7" s="50" t="s">
        <v>73</v>
      </c>
      <c r="U7" s="48"/>
      <c r="V7" s="48"/>
      <c r="W7" s="48"/>
      <c r="X7" s="48"/>
      <c r="Y7" s="76"/>
      <c r="Z7" s="77"/>
    </row>
    <row r="8" spans="1:26" ht="18" x14ac:dyDescent="0.5">
      <c r="A8" s="78" t="s">
        <v>4</v>
      </c>
      <c r="B8" s="79">
        <v>2</v>
      </c>
      <c r="C8" s="80">
        <f>B8/$B$15</f>
        <v>3.2786885245901641E-2</v>
      </c>
      <c r="D8" s="79">
        <v>182110</v>
      </c>
      <c r="E8" s="81">
        <v>0</v>
      </c>
      <c r="F8" s="80">
        <f t="shared" ref="F8:F14" si="0">E8/$E$15</f>
        <v>0</v>
      </c>
      <c r="G8" s="82"/>
      <c r="H8" s="82">
        <v>0</v>
      </c>
      <c r="I8" s="80">
        <f t="shared" ref="I8:I14" si="1">H8/$H$15</f>
        <v>0</v>
      </c>
      <c r="J8" s="82"/>
      <c r="K8" s="82">
        <f>H8+E8+B8</f>
        <v>2</v>
      </c>
      <c r="L8" s="80">
        <f>K8/$K$15</f>
        <v>2.2988505747126436E-2</v>
      </c>
      <c r="M8" s="82">
        <f>SUM(D8,G8,J8)</f>
        <v>182110</v>
      </c>
      <c r="N8" s="83" t="s">
        <v>47</v>
      </c>
      <c r="O8" s="48"/>
      <c r="P8" s="48"/>
      <c r="Q8" s="48"/>
      <c r="R8" s="48" t="s">
        <v>67</v>
      </c>
      <c r="S8" s="48" t="s">
        <v>14</v>
      </c>
      <c r="T8" s="48" t="s">
        <v>72</v>
      </c>
      <c r="U8" s="48"/>
      <c r="V8" s="48"/>
      <c r="W8" s="48"/>
      <c r="X8" s="48"/>
      <c r="Y8" s="76"/>
      <c r="Z8" s="84"/>
    </row>
    <row r="9" spans="1:26" ht="18" x14ac:dyDescent="0.5">
      <c r="A9" s="85" t="s">
        <v>5</v>
      </c>
      <c r="B9" s="79">
        <v>2</v>
      </c>
      <c r="C9" s="80">
        <f t="shared" ref="C9:C14" si="2">B9/$B$15</f>
        <v>3.2786885245901641E-2</v>
      </c>
      <c r="D9" s="79">
        <v>13065</v>
      </c>
      <c r="E9" s="86">
        <v>0</v>
      </c>
      <c r="F9" s="80">
        <f t="shared" si="0"/>
        <v>0</v>
      </c>
      <c r="G9" s="79"/>
      <c r="H9" s="79">
        <v>0</v>
      </c>
      <c r="I9" s="80">
        <f t="shared" si="1"/>
        <v>0</v>
      </c>
      <c r="J9" s="79"/>
      <c r="K9" s="82">
        <f t="shared" ref="K9:K14" si="3">H9+E9+B9</f>
        <v>2</v>
      </c>
      <c r="L9" s="80">
        <f t="shared" ref="L8:L13" si="4">K9/$K$15</f>
        <v>2.2988505747126436E-2</v>
      </c>
      <c r="M9" s="82">
        <f t="shared" ref="M9:M14" si="5">SUM(D9,G9,J9)</f>
        <v>13065</v>
      </c>
      <c r="N9" s="87" t="s">
        <v>60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76"/>
      <c r="Z9" s="84"/>
    </row>
    <row r="10" spans="1:26" ht="18" x14ac:dyDescent="0.5">
      <c r="A10" s="85" t="s">
        <v>6</v>
      </c>
      <c r="B10" s="79">
        <v>12</v>
      </c>
      <c r="C10" s="80">
        <f t="shared" si="2"/>
        <v>0.19672131147540983</v>
      </c>
      <c r="D10" s="79">
        <v>289915</v>
      </c>
      <c r="E10" s="86">
        <v>1</v>
      </c>
      <c r="F10" s="80">
        <f t="shared" si="0"/>
        <v>0.2</v>
      </c>
      <c r="G10" s="79">
        <v>6500</v>
      </c>
      <c r="H10" s="79">
        <v>20</v>
      </c>
      <c r="I10" s="80">
        <f t="shared" si="1"/>
        <v>0.95238095238095233</v>
      </c>
      <c r="J10" s="79">
        <v>335650</v>
      </c>
      <c r="K10" s="82">
        <f t="shared" si="3"/>
        <v>33</v>
      </c>
      <c r="L10" s="80">
        <f t="shared" si="4"/>
        <v>0.37931034482758619</v>
      </c>
      <c r="M10" s="82">
        <f t="shared" si="5"/>
        <v>632065</v>
      </c>
      <c r="N10" s="87" t="s">
        <v>45</v>
      </c>
      <c r="O10" s="48"/>
      <c r="P10" s="88" t="s">
        <v>4</v>
      </c>
      <c r="Q10" s="89" t="s">
        <v>47</v>
      </c>
      <c r="R10" s="48"/>
      <c r="S10" s="48"/>
      <c r="T10" s="48"/>
      <c r="U10" s="48"/>
      <c r="V10" s="48"/>
      <c r="W10" s="48"/>
      <c r="X10" s="48"/>
      <c r="Y10" s="76"/>
      <c r="Z10" s="84"/>
    </row>
    <row r="11" spans="1:26" ht="18" x14ac:dyDescent="0.5">
      <c r="A11" s="85" t="s">
        <v>71</v>
      </c>
      <c r="B11" s="79">
        <v>1</v>
      </c>
      <c r="C11" s="80">
        <f t="shared" si="2"/>
        <v>1.6393442622950821E-2</v>
      </c>
      <c r="D11" s="79">
        <v>4000</v>
      </c>
      <c r="E11" s="86">
        <v>0</v>
      </c>
      <c r="F11" s="80">
        <f t="shared" si="0"/>
        <v>0</v>
      </c>
      <c r="G11" s="79"/>
      <c r="H11" s="79">
        <v>0</v>
      </c>
      <c r="I11" s="80">
        <f>H11/$H$15</f>
        <v>0</v>
      </c>
      <c r="J11" s="79"/>
      <c r="K11" s="82">
        <f t="shared" si="3"/>
        <v>1</v>
      </c>
      <c r="L11" s="80">
        <f t="shared" si="4"/>
        <v>1.1494252873563218E-2</v>
      </c>
      <c r="M11" s="82">
        <f t="shared" si="5"/>
        <v>4000</v>
      </c>
      <c r="N11" s="87" t="s">
        <v>44</v>
      </c>
      <c r="O11" s="48"/>
      <c r="P11" s="88" t="s">
        <v>5</v>
      </c>
      <c r="Q11" s="89" t="s">
        <v>60</v>
      </c>
      <c r="R11" s="48"/>
      <c r="S11" s="48"/>
      <c r="T11" s="48"/>
      <c r="U11" s="48"/>
      <c r="V11" s="48"/>
      <c r="W11" s="48"/>
      <c r="X11" s="48"/>
      <c r="Y11" s="76" t="s">
        <v>16</v>
      </c>
      <c r="Z11" s="84"/>
    </row>
    <row r="12" spans="1:26" ht="18" x14ac:dyDescent="0.5">
      <c r="A12" s="85" t="s">
        <v>8</v>
      </c>
      <c r="B12" s="79">
        <v>6</v>
      </c>
      <c r="C12" s="80">
        <f t="shared" si="2"/>
        <v>9.8360655737704916E-2</v>
      </c>
      <c r="D12" s="79">
        <v>121550</v>
      </c>
      <c r="E12" s="86">
        <v>0</v>
      </c>
      <c r="F12" s="80">
        <f t="shared" si="0"/>
        <v>0</v>
      </c>
      <c r="G12" s="79"/>
      <c r="H12" s="79"/>
      <c r="I12" s="80">
        <f t="shared" si="1"/>
        <v>0</v>
      </c>
      <c r="J12" s="79"/>
      <c r="K12" s="82">
        <f t="shared" si="3"/>
        <v>6</v>
      </c>
      <c r="L12" s="80">
        <f t="shared" si="4"/>
        <v>6.8965517241379309E-2</v>
      </c>
      <c r="M12" s="82">
        <f t="shared" si="5"/>
        <v>121550</v>
      </c>
      <c r="N12" s="87" t="s">
        <v>43</v>
      </c>
      <c r="O12" s="48"/>
      <c r="P12" s="88" t="s">
        <v>6</v>
      </c>
      <c r="Q12" s="89" t="s">
        <v>45</v>
      </c>
      <c r="R12" s="48"/>
      <c r="S12" s="48"/>
      <c r="T12" s="48"/>
      <c r="U12" s="48"/>
      <c r="V12" s="48"/>
      <c r="W12" s="48"/>
      <c r="X12" s="48"/>
      <c r="Y12" s="90"/>
      <c r="Z12" s="48"/>
    </row>
    <row r="13" spans="1:26" ht="18" x14ac:dyDescent="0.5">
      <c r="A13" s="85" t="s">
        <v>9</v>
      </c>
      <c r="B13" s="79">
        <v>23</v>
      </c>
      <c r="C13" s="80">
        <f t="shared" si="2"/>
        <v>0.37704918032786883</v>
      </c>
      <c r="D13" s="79">
        <v>635725</v>
      </c>
      <c r="E13" s="86">
        <v>1</v>
      </c>
      <c r="F13" s="80">
        <f>E13/$E$15</f>
        <v>0.2</v>
      </c>
      <c r="G13" s="79">
        <v>31200</v>
      </c>
      <c r="H13" s="79"/>
      <c r="I13" s="80">
        <f t="shared" si="1"/>
        <v>0</v>
      </c>
      <c r="J13" s="79"/>
      <c r="K13" s="82">
        <f t="shared" si="3"/>
        <v>24</v>
      </c>
      <c r="L13" s="80">
        <f t="shared" si="4"/>
        <v>0.27586206896551724</v>
      </c>
      <c r="M13" s="82">
        <f t="shared" si="5"/>
        <v>666925</v>
      </c>
      <c r="N13" s="87" t="s">
        <v>42</v>
      </c>
      <c r="O13" s="48"/>
      <c r="P13" s="88" t="s">
        <v>7</v>
      </c>
      <c r="Q13" s="89" t="s">
        <v>44</v>
      </c>
      <c r="R13" s="48"/>
      <c r="S13" s="48"/>
      <c r="T13" s="48"/>
      <c r="U13" s="48"/>
      <c r="V13" s="48"/>
      <c r="W13" s="48"/>
      <c r="X13" s="48"/>
      <c r="Y13" s="91" t="s">
        <v>62</v>
      </c>
      <c r="Z13" s="48"/>
    </row>
    <row r="14" spans="1:26" ht="18" x14ac:dyDescent="0.5">
      <c r="A14" s="92" t="s">
        <v>10</v>
      </c>
      <c r="B14" s="79">
        <v>15</v>
      </c>
      <c r="C14" s="80">
        <f t="shared" si="2"/>
        <v>0.24590163934426229</v>
      </c>
      <c r="D14" s="79">
        <v>287955</v>
      </c>
      <c r="E14" s="93">
        <v>3</v>
      </c>
      <c r="F14" s="80">
        <f t="shared" si="0"/>
        <v>0.6</v>
      </c>
      <c r="G14" s="94">
        <v>45305</v>
      </c>
      <c r="H14" s="95">
        <v>1</v>
      </c>
      <c r="I14" s="80">
        <f t="shared" si="1"/>
        <v>4.7619047619047616E-2</v>
      </c>
      <c r="J14" s="94">
        <v>10000</v>
      </c>
      <c r="K14" s="82">
        <f t="shared" si="3"/>
        <v>19</v>
      </c>
      <c r="L14" s="80">
        <f>K14/$K$15</f>
        <v>0.21839080459770116</v>
      </c>
      <c r="M14" s="82">
        <f t="shared" si="5"/>
        <v>343260</v>
      </c>
      <c r="N14" s="96" t="s">
        <v>52</v>
      </c>
      <c r="O14" s="48"/>
      <c r="P14" s="88" t="s">
        <v>8</v>
      </c>
      <c r="Q14" s="89" t="s">
        <v>43</v>
      </c>
      <c r="R14" s="48"/>
      <c r="S14" s="48"/>
      <c r="T14" s="48"/>
      <c r="U14" s="48"/>
      <c r="V14" s="48"/>
      <c r="W14" s="48"/>
      <c r="X14" s="97" t="s">
        <v>47</v>
      </c>
      <c r="Y14" s="91" t="s">
        <v>4</v>
      </c>
      <c r="Z14" s="48"/>
    </row>
    <row r="15" spans="1:26" ht="28.2" customHeight="1" x14ac:dyDescent="0.5">
      <c r="A15" s="98" t="s">
        <v>61</v>
      </c>
      <c r="B15" s="99">
        <f>SUM(B8:B14)</f>
        <v>61</v>
      </c>
      <c r="C15" s="100">
        <f>SUM(C8:C14)</f>
        <v>1</v>
      </c>
      <c r="D15" s="99">
        <f>SUM(D8:D14)</f>
        <v>1534320</v>
      </c>
      <c r="E15" s="99">
        <f>SUM(E8:E14)</f>
        <v>5</v>
      </c>
      <c r="F15" s="100">
        <f t="shared" ref="F15:M15" si="6">SUM(F8:F14)</f>
        <v>1</v>
      </c>
      <c r="G15" s="99">
        <f t="shared" si="6"/>
        <v>83005</v>
      </c>
      <c r="H15" s="99">
        <f t="shared" si="6"/>
        <v>21</v>
      </c>
      <c r="I15" s="100">
        <f>SUM(I8:I14)</f>
        <v>1</v>
      </c>
      <c r="J15" s="99">
        <f t="shared" si="6"/>
        <v>345650</v>
      </c>
      <c r="K15" s="99">
        <f t="shared" si="6"/>
        <v>87</v>
      </c>
      <c r="L15" s="100">
        <f t="shared" si="6"/>
        <v>1</v>
      </c>
      <c r="M15" s="99">
        <f>SUM(M8:M14)</f>
        <v>1962975</v>
      </c>
      <c r="N15" s="101" t="s">
        <v>39</v>
      </c>
      <c r="O15" s="48"/>
      <c r="P15" s="88" t="s">
        <v>9</v>
      </c>
      <c r="Q15" s="89" t="s">
        <v>42</v>
      </c>
      <c r="R15" s="48"/>
      <c r="S15" s="48"/>
      <c r="T15" s="48"/>
      <c r="U15" s="48"/>
      <c r="V15" s="48"/>
      <c r="W15" s="48"/>
      <c r="X15" s="97" t="s">
        <v>46</v>
      </c>
      <c r="Y15" s="91" t="s">
        <v>5</v>
      </c>
      <c r="Z15" s="48"/>
    </row>
    <row r="16" spans="1:26" x14ac:dyDescent="0.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O16" s="48"/>
      <c r="P16" s="102" t="s">
        <v>10</v>
      </c>
      <c r="Q16" s="103" t="s">
        <v>52</v>
      </c>
      <c r="R16" s="48"/>
      <c r="S16" s="48"/>
      <c r="T16" s="48"/>
      <c r="U16" s="48"/>
      <c r="V16" s="48"/>
      <c r="W16" s="48"/>
      <c r="X16" s="104" t="s">
        <v>47</v>
      </c>
      <c r="Y16" s="105" t="s">
        <v>4</v>
      </c>
      <c r="Z16" s="48"/>
    </row>
    <row r="17" spans="1:26" s="73" customFormat="1" ht="21.75" customHeight="1" x14ac:dyDescent="0.25">
      <c r="A17" s="129" t="s">
        <v>86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s="29" customFormat="1" ht="16.5" customHeight="1" x14ac:dyDescent="0.25">
      <c r="A18" s="117" t="s">
        <v>87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50"/>
      <c r="P18" s="50"/>
      <c r="Q18" s="50"/>
      <c r="R18" s="50"/>
      <c r="S18" s="50"/>
      <c r="T18" s="50"/>
      <c r="U18" s="50"/>
      <c r="V18" s="50"/>
      <c r="W18" s="50"/>
      <c r="X18" s="105"/>
      <c r="Y18" s="107"/>
      <c r="Z18" s="50"/>
    </row>
    <row r="19" spans="1:26" x14ac:dyDescent="0.5">
      <c r="K19" s="108"/>
      <c r="N19" s="109" t="s">
        <v>63</v>
      </c>
      <c r="O19" s="110"/>
      <c r="P19" s="48"/>
      <c r="Q19" s="48"/>
      <c r="R19" s="48"/>
      <c r="S19" s="48"/>
      <c r="T19" s="48"/>
      <c r="U19" s="48"/>
      <c r="V19" s="48"/>
      <c r="W19" s="48"/>
      <c r="X19" s="111" t="s">
        <v>46</v>
      </c>
      <c r="Y19" s="50" t="s">
        <v>5</v>
      </c>
      <c r="Z19" s="48"/>
    </row>
    <row r="20" spans="1:26" ht="12.75" customHeight="1" x14ac:dyDescent="0.5">
      <c r="O20" s="48"/>
      <c r="P20" s="48"/>
      <c r="Q20" s="48"/>
      <c r="R20" s="48"/>
      <c r="S20" s="48"/>
      <c r="T20" s="48"/>
      <c r="U20" s="48"/>
      <c r="V20" s="48"/>
      <c r="W20" s="48"/>
      <c r="X20" s="104" t="s">
        <v>44</v>
      </c>
      <c r="Y20" s="107" t="s">
        <v>7</v>
      </c>
      <c r="Z20" s="48"/>
    </row>
    <row r="21" spans="1:26" ht="12.75" customHeight="1" x14ac:dyDescent="0.5">
      <c r="O21" s="48"/>
      <c r="P21" s="48"/>
      <c r="Q21" s="48"/>
      <c r="R21" s="48"/>
      <c r="S21" s="48"/>
      <c r="T21" s="48"/>
      <c r="U21" s="48"/>
      <c r="V21" s="48"/>
      <c r="W21" s="48"/>
      <c r="X21" s="104" t="s">
        <v>43</v>
      </c>
      <c r="Y21" s="107" t="s">
        <v>8</v>
      </c>
      <c r="Z21" s="48"/>
    </row>
    <row r="22" spans="1:26" ht="12.75" customHeight="1" x14ac:dyDescent="0.5">
      <c r="O22" s="48"/>
      <c r="P22" s="48"/>
      <c r="Q22" s="48"/>
      <c r="R22" s="48"/>
      <c r="S22" s="48"/>
      <c r="T22" s="48"/>
      <c r="U22" s="48"/>
      <c r="V22" s="48"/>
      <c r="W22" s="48"/>
      <c r="X22" s="104" t="s">
        <v>42</v>
      </c>
      <c r="Y22" s="107" t="s">
        <v>9</v>
      </c>
      <c r="Z22" s="48"/>
    </row>
    <row r="23" spans="1:26" ht="12.75" customHeight="1" x14ac:dyDescent="0.5">
      <c r="O23" s="48"/>
      <c r="P23" s="48"/>
      <c r="Q23" s="48"/>
      <c r="R23" s="48"/>
      <c r="S23" s="48"/>
      <c r="T23" s="48"/>
      <c r="U23" s="48"/>
      <c r="V23" s="48"/>
      <c r="W23" s="48"/>
      <c r="X23" s="104" t="s">
        <v>52</v>
      </c>
      <c r="Y23" s="107" t="s">
        <v>10</v>
      </c>
      <c r="Z23" s="48"/>
    </row>
    <row r="24" spans="1:26" ht="12.75" customHeight="1" x14ac:dyDescent="0.5"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2.75" customHeight="1" x14ac:dyDescent="0.5">
      <c r="O25" s="48"/>
      <c r="P25" s="48"/>
      <c r="Q25" s="48"/>
      <c r="R25" s="48"/>
      <c r="S25" s="48"/>
      <c r="T25" s="48"/>
      <c r="U25" s="48"/>
      <c r="V25" s="48"/>
      <c r="W25" s="48"/>
      <c r="X25" s="104"/>
      <c r="Y25" s="107"/>
      <c r="Z25" s="48"/>
    </row>
    <row r="26" spans="1:26" ht="12.75" customHeight="1" x14ac:dyDescent="0.5">
      <c r="O26" s="48"/>
      <c r="P26" s="48"/>
      <c r="Q26" s="48"/>
      <c r="R26" s="48"/>
      <c r="S26" s="48"/>
      <c r="T26" s="48"/>
      <c r="U26" s="48"/>
      <c r="V26" s="48"/>
      <c r="W26" s="48"/>
      <c r="X26" s="104"/>
      <c r="Y26" s="107"/>
      <c r="Z26" s="48"/>
    </row>
    <row r="27" spans="1:26" ht="12.75" customHeight="1" x14ac:dyDescent="0.5"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2.75" customHeight="1" x14ac:dyDescent="0.5"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2.75" customHeight="1" x14ac:dyDescent="0.5"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2.75" customHeight="1" x14ac:dyDescent="0.5"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2.75" customHeight="1" x14ac:dyDescent="0.5"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2.75" customHeight="1" x14ac:dyDescent="0.5"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2.75" customHeight="1" x14ac:dyDescent="0.5"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2.75" customHeight="1" x14ac:dyDescent="0.5"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2.75" customHeight="1" x14ac:dyDescent="0.5"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2.75" customHeight="1" x14ac:dyDescent="0.5"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x14ac:dyDescent="0.5"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73" customFormat="1" ht="21.75" customHeight="1" x14ac:dyDescent="0.25">
      <c r="A38" s="129" t="s">
        <v>88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s="29" customFormat="1" ht="16.5" customHeight="1" x14ac:dyDescent="0.25">
      <c r="A39" s="117" t="s">
        <v>89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x14ac:dyDescent="0.5">
      <c r="N40" s="109" t="s">
        <v>64</v>
      </c>
      <c r="O40" s="112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s="29" customFormat="1" ht="12.75" customHeight="1" x14ac:dyDescent="0.25"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29" customFormat="1" ht="12.75" customHeight="1" x14ac:dyDescent="0.25"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s="29" customFormat="1" ht="12.75" customHeight="1" x14ac:dyDescent="0.25"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s="29" customFormat="1" ht="12.75" customHeight="1" x14ac:dyDescent="0.25"/>
    <row r="45" spans="1:26" s="29" customFormat="1" ht="12.75" customHeight="1" x14ac:dyDescent="0.25"/>
    <row r="46" spans="1:26" s="29" customFormat="1" ht="12.75" customHeight="1" x14ac:dyDescent="0.25"/>
    <row r="47" spans="1:26" s="29" customFormat="1" ht="12.75" customHeight="1" x14ac:dyDescent="0.25"/>
    <row r="48" spans="1:26" s="29" customFormat="1" ht="12.75" customHeight="1" x14ac:dyDescent="0.25"/>
    <row r="49" spans="1:15" s="29" customFormat="1" ht="12.75" customHeight="1" x14ac:dyDescent="0.25"/>
    <row r="50" spans="1:15" s="29" customFormat="1" ht="12.75" customHeight="1" x14ac:dyDescent="0.25"/>
    <row r="51" spans="1:15" s="29" customFormat="1" ht="12.75" customHeight="1" x14ac:dyDescent="0.25"/>
    <row r="52" spans="1:15" s="29" customFormat="1" ht="12.75" customHeight="1" x14ac:dyDescent="0.25"/>
    <row r="53" spans="1:15" s="29" customFormat="1" ht="12.75" customHeight="1" x14ac:dyDescent="0.25"/>
    <row r="54" spans="1:15" s="29" customFormat="1" ht="12.75" customHeight="1" x14ac:dyDescent="0.25"/>
    <row r="55" spans="1:15" s="29" customFormat="1" ht="12.75" customHeight="1" x14ac:dyDescent="0.25"/>
    <row r="56" spans="1:15" s="29" customFormat="1" ht="12.75" customHeight="1" x14ac:dyDescent="0.25"/>
    <row r="57" spans="1:15" s="29" customFormat="1" ht="12.75" customHeight="1" x14ac:dyDescent="0.25"/>
    <row r="59" spans="1:15" s="29" customFormat="1" ht="37.5" customHeight="1" x14ac:dyDescent="0.25">
      <c r="A59" s="140" t="s">
        <v>91</v>
      </c>
      <c r="B59" s="141"/>
      <c r="C59" s="141"/>
      <c r="D59" s="141"/>
      <c r="E59" s="141"/>
      <c r="G59" s="140" t="s">
        <v>90</v>
      </c>
      <c r="H59" s="140"/>
      <c r="I59" s="140"/>
      <c r="J59" s="140"/>
      <c r="K59" s="141"/>
      <c r="L59" s="141"/>
      <c r="M59" s="141"/>
      <c r="N59" s="141"/>
    </row>
    <row r="60" spans="1:15" x14ac:dyDescent="0.5">
      <c r="E60" s="113"/>
      <c r="F60" s="143" t="s">
        <v>65</v>
      </c>
      <c r="G60" s="143"/>
      <c r="N60" s="109" t="s">
        <v>66</v>
      </c>
      <c r="O60" s="114"/>
    </row>
  </sheetData>
  <mergeCells count="28">
    <mergeCell ref="A39:N39"/>
    <mergeCell ref="G59:N59"/>
    <mergeCell ref="A59:E59"/>
    <mergeCell ref="A16:K16"/>
    <mergeCell ref="F60:G60"/>
    <mergeCell ref="A18:N18"/>
    <mergeCell ref="A38:N38"/>
    <mergeCell ref="A1:N1"/>
    <mergeCell ref="A2:N2"/>
    <mergeCell ref="M3:N3"/>
    <mergeCell ref="B4:D4"/>
    <mergeCell ref="E4:G4"/>
    <mergeCell ref="K4:M4"/>
    <mergeCell ref="H4:J4"/>
    <mergeCell ref="N4:N5"/>
    <mergeCell ref="A6:A7"/>
    <mergeCell ref="A17:N17"/>
    <mergeCell ref="C6:C7"/>
    <mergeCell ref="A4:A5"/>
    <mergeCell ref="B5:D5"/>
    <mergeCell ref="Y5:Z5"/>
    <mergeCell ref="F6:F7"/>
    <mergeCell ref="E5:G5"/>
    <mergeCell ref="L6:L7"/>
    <mergeCell ref="K5:M5"/>
    <mergeCell ref="N6:N7"/>
    <mergeCell ref="H5:J5"/>
    <mergeCell ref="I6:I7"/>
  </mergeCells>
  <phoneticPr fontId="0" type="noConversion"/>
  <printOptions horizontalCentered="1" verticalCentered="1"/>
  <pageMargins left="0.24" right="0.25" top="0.35" bottom="0.21" header="0.35" footer="0.27"/>
  <pageSetup paperSize="9" scale="66" firstPageNumber="3" orientation="portrait" useFirstPageNumber="1" horizontalDpi="4294967294" verticalDpi="300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view="pageBreakPreview" zoomScale="80" zoomScaleNormal="100" zoomScaleSheetLayoutView="80" workbookViewId="0">
      <selection activeCell="R6" sqref="R6"/>
    </sheetView>
  </sheetViews>
  <sheetFormatPr defaultColWidth="10.33203125" defaultRowHeight="16.2" x14ac:dyDescent="0.5"/>
  <cols>
    <col min="1" max="1" width="18.88671875" style="52" customWidth="1"/>
    <col min="2" max="2" width="8.5546875" style="52" bestFit="1" customWidth="1"/>
    <col min="3" max="3" width="9.6640625" style="52" customWidth="1"/>
    <col min="4" max="4" width="8.5546875" style="52" bestFit="1" customWidth="1"/>
    <col min="5" max="5" width="8.109375" style="52" bestFit="1" customWidth="1"/>
    <col min="6" max="6" width="8.5546875" style="52" bestFit="1" customWidth="1"/>
    <col min="7" max="7" width="8.109375" style="52" bestFit="1" customWidth="1"/>
    <col min="8" max="8" width="8.5546875" style="52" bestFit="1" customWidth="1"/>
    <col min="9" max="9" width="8.109375" style="52" bestFit="1" customWidth="1"/>
    <col min="10" max="10" width="8.5546875" style="52" bestFit="1" customWidth="1"/>
    <col min="11" max="11" width="8.109375" style="52" bestFit="1" customWidth="1"/>
    <col min="12" max="12" width="8.5546875" style="52" bestFit="1" customWidth="1"/>
    <col min="13" max="13" width="9.5546875" style="52" bestFit="1" customWidth="1"/>
    <col min="14" max="14" width="8.5546875" style="52" bestFit="1" customWidth="1"/>
    <col min="15" max="15" width="11.109375" style="52" customWidth="1"/>
    <col min="16" max="16" width="13.109375" style="52" customWidth="1"/>
    <col min="17" max="17" width="10.88671875" style="52" bestFit="1" customWidth="1"/>
    <col min="18" max="16384" width="10.33203125" style="52"/>
  </cols>
  <sheetData>
    <row r="1" spans="1:17" ht="26.4" x14ac:dyDescent="0.5">
      <c r="A1" s="144" t="s">
        <v>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4.6" x14ac:dyDescent="0.7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x14ac:dyDescent="0.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50" t="s">
        <v>69</v>
      </c>
      <c r="P3" s="150"/>
      <c r="Q3" s="150"/>
    </row>
    <row r="4" spans="1:17" s="55" customFormat="1" ht="21" customHeight="1" x14ac:dyDescent="0.65">
      <c r="A4" s="31" t="s">
        <v>16</v>
      </c>
      <c r="B4" s="146" t="s">
        <v>4</v>
      </c>
      <c r="C4" s="147"/>
      <c r="D4" s="146" t="s">
        <v>5</v>
      </c>
      <c r="E4" s="147"/>
      <c r="F4" s="146" t="s">
        <v>6</v>
      </c>
      <c r="G4" s="147"/>
      <c r="H4" s="146" t="s">
        <v>7</v>
      </c>
      <c r="I4" s="147"/>
      <c r="J4" s="146" t="s">
        <v>8</v>
      </c>
      <c r="K4" s="147"/>
      <c r="L4" s="146" t="s">
        <v>9</v>
      </c>
      <c r="M4" s="147"/>
      <c r="N4" s="146" t="s">
        <v>10</v>
      </c>
      <c r="O4" s="147"/>
      <c r="P4" s="146" t="s">
        <v>61</v>
      </c>
      <c r="Q4" s="147"/>
    </row>
    <row r="5" spans="1:17" s="55" customFormat="1" ht="21" customHeight="1" x14ac:dyDescent="0.5">
      <c r="A5" s="56" t="s">
        <v>51</v>
      </c>
      <c r="B5" s="148" t="s">
        <v>47</v>
      </c>
      <c r="C5" s="149"/>
      <c r="D5" s="148" t="s">
        <v>46</v>
      </c>
      <c r="E5" s="149"/>
      <c r="F5" s="148" t="s">
        <v>45</v>
      </c>
      <c r="G5" s="149"/>
      <c r="H5" s="148" t="s">
        <v>44</v>
      </c>
      <c r="I5" s="149"/>
      <c r="J5" s="148" t="s">
        <v>43</v>
      </c>
      <c r="K5" s="149"/>
      <c r="L5" s="148" t="s">
        <v>42</v>
      </c>
      <c r="M5" s="149"/>
      <c r="N5" s="148" t="s">
        <v>52</v>
      </c>
      <c r="O5" s="149"/>
      <c r="P5" s="148" t="s">
        <v>39</v>
      </c>
      <c r="Q5" s="149"/>
    </row>
    <row r="6" spans="1:17" s="58" customFormat="1" ht="19.5" customHeight="1" x14ac:dyDescent="0.65">
      <c r="A6" s="36" t="s">
        <v>15</v>
      </c>
      <c r="B6" s="57" t="s">
        <v>17</v>
      </c>
      <c r="C6" s="57" t="s">
        <v>3</v>
      </c>
      <c r="D6" s="57" t="s">
        <v>17</v>
      </c>
      <c r="E6" s="57" t="s">
        <v>3</v>
      </c>
      <c r="F6" s="57" t="s">
        <v>17</v>
      </c>
      <c r="G6" s="57" t="s">
        <v>3</v>
      </c>
      <c r="H6" s="57" t="s">
        <v>18</v>
      </c>
      <c r="I6" s="57" t="s">
        <v>3</v>
      </c>
      <c r="J6" s="57" t="s">
        <v>17</v>
      </c>
      <c r="K6" s="57" t="s">
        <v>3</v>
      </c>
      <c r="L6" s="57" t="s">
        <v>17</v>
      </c>
      <c r="M6" s="57" t="s">
        <v>3</v>
      </c>
      <c r="N6" s="57" t="s">
        <v>17</v>
      </c>
      <c r="O6" s="57" t="s">
        <v>3</v>
      </c>
      <c r="P6" s="57" t="s">
        <v>17</v>
      </c>
      <c r="Q6" s="57" t="s">
        <v>3</v>
      </c>
    </row>
    <row r="7" spans="1:17" s="58" customFormat="1" ht="18" customHeight="1" x14ac:dyDescent="0.5">
      <c r="A7" s="38" t="s">
        <v>40</v>
      </c>
      <c r="B7" s="59" t="s">
        <v>41</v>
      </c>
      <c r="C7" s="59" t="s">
        <v>38</v>
      </c>
      <c r="D7" s="59" t="s">
        <v>41</v>
      </c>
      <c r="E7" s="59" t="s">
        <v>38</v>
      </c>
      <c r="F7" s="59" t="s">
        <v>41</v>
      </c>
      <c r="G7" s="59" t="s">
        <v>38</v>
      </c>
      <c r="H7" s="59" t="s">
        <v>41</v>
      </c>
      <c r="I7" s="59" t="s">
        <v>38</v>
      </c>
      <c r="J7" s="59" t="s">
        <v>41</v>
      </c>
      <c r="K7" s="59" t="s">
        <v>38</v>
      </c>
      <c r="L7" s="59" t="s">
        <v>41</v>
      </c>
      <c r="M7" s="59" t="s">
        <v>38</v>
      </c>
      <c r="N7" s="59" t="s">
        <v>41</v>
      </c>
      <c r="O7" s="59" t="s">
        <v>38</v>
      </c>
      <c r="P7" s="59" t="s">
        <v>41</v>
      </c>
      <c r="Q7" s="59" t="s">
        <v>38</v>
      </c>
    </row>
    <row r="8" spans="1:17" ht="21" customHeight="1" x14ac:dyDescent="0.5">
      <c r="A8" s="60">
        <v>2012</v>
      </c>
      <c r="B8" s="61">
        <v>2</v>
      </c>
      <c r="C8" s="62">
        <v>75840</v>
      </c>
      <c r="D8" s="63">
        <v>2</v>
      </c>
      <c r="E8" s="62">
        <v>40480</v>
      </c>
      <c r="F8" s="63">
        <v>16</v>
      </c>
      <c r="G8" s="62">
        <v>389455</v>
      </c>
      <c r="H8" s="63">
        <v>0</v>
      </c>
      <c r="I8" s="62">
        <v>0</v>
      </c>
      <c r="J8" s="63">
        <v>2</v>
      </c>
      <c r="K8" s="62">
        <v>34300</v>
      </c>
      <c r="L8" s="63">
        <v>27</v>
      </c>
      <c r="M8" s="62">
        <v>806845</v>
      </c>
      <c r="N8" s="63">
        <v>29</v>
      </c>
      <c r="O8" s="62">
        <v>892520</v>
      </c>
      <c r="P8" s="64">
        <f>SUM(N8,L8,J8,H8,F8,D8,B8)</f>
        <v>78</v>
      </c>
      <c r="Q8" s="65">
        <f>SUM(O8,M8,K8,I8,G8,E8,C8)</f>
        <v>2239440</v>
      </c>
    </row>
    <row r="9" spans="1:17" ht="21" customHeight="1" x14ac:dyDescent="0.5">
      <c r="A9" s="60">
        <v>2013</v>
      </c>
      <c r="B9" s="61">
        <v>1</v>
      </c>
      <c r="C9" s="62">
        <v>35000</v>
      </c>
      <c r="D9" s="63">
        <v>2</v>
      </c>
      <c r="E9" s="62">
        <v>21750</v>
      </c>
      <c r="F9" s="63">
        <v>14</v>
      </c>
      <c r="G9" s="62">
        <v>328480</v>
      </c>
      <c r="H9" s="63">
        <v>1</v>
      </c>
      <c r="I9" s="62">
        <v>10000</v>
      </c>
      <c r="J9" s="63">
        <v>2</v>
      </c>
      <c r="K9" s="62">
        <v>16100</v>
      </c>
      <c r="L9" s="63">
        <v>36</v>
      </c>
      <c r="M9" s="62">
        <v>957500</v>
      </c>
      <c r="N9" s="63">
        <v>31</v>
      </c>
      <c r="O9" s="62">
        <v>780248</v>
      </c>
      <c r="P9" s="64">
        <f t="shared" ref="P9:P12" si="0">SUM(N9,L9,J9,H9,F9,D9,B9)</f>
        <v>87</v>
      </c>
      <c r="Q9" s="65">
        <f t="shared" ref="Q9:Q12" si="1">SUM(O9,M9,K9,I9,G9,E9,C9)</f>
        <v>2149078</v>
      </c>
    </row>
    <row r="10" spans="1:17" ht="21" customHeight="1" x14ac:dyDescent="0.5">
      <c r="A10" s="60">
        <v>2014</v>
      </c>
      <c r="B10" s="61" t="s">
        <v>74</v>
      </c>
      <c r="C10" s="62" t="s">
        <v>74</v>
      </c>
      <c r="D10" s="63">
        <v>1</v>
      </c>
      <c r="E10" s="62">
        <v>5950</v>
      </c>
      <c r="F10" s="63">
        <v>67</v>
      </c>
      <c r="G10" s="62">
        <v>967885</v>
      </c>
      <c r="H10" s="63">
        <v>1</v>
      </c>
      <c r="I10" s="62">
        <v>50500</v>
      </c>
      <c r="J10" s="63">
        <v>1</v>
      </c>
      <c r="K10" s="62">
        <v>24500</v>
      </c>
      <c r="L10" s="63">
        <v>66</v>
      </c>
      <c r="M10" s="62">
        <v>610560</v>
      </c>
      <c r="N10" s="63">
        <v>14</v>
      </c>
      <c r="O10" s="62">
        <v>421440</v>
      </c>
      <c r="P10" s="64">
        <f t="shared" si="0"/>
        <v>150</v>
      </c>
      <c r="Q10" s="65">
        <f t="shared" si="1"/>
        <v>2080835</v>
      </c>
    </row>
    <row r="11" spans="1:17" ht="21" customHeight="1" x14ac:dyDescent="0.5">
      <c r="A11" s="60">
        <v>2015</v>
      </c>
      <c r="B11" s="61">
        <v>2</v>
      </c>
      <c r="C11" s="62">
        <v>8850</v>
      </c>
      <c r="D11" s="63">
        <v>1</v>
      </c>
      <c r="E11" s="62">
        <v>11500</v>
      </c>
      <c r="F11" s="63">
        <v>60</v>
      </c>
      <c r="G11" s="62">
        <v>918825</v>
      </c>
      <c r="H11" s="63">
        <v>2</v>
      </c>
      <c r="I11" s="62">
        <v>93000</v>
      </c>
      <c r="J11" s="63">
        <v>0</v>
      </c>
      <c r="K11" s="62">
        <v>0</v>
      </c>
      <c r="L11" s="63">
        <v>24</v>
      </c>
      <c r="M11" s="62">
        <v>654249</v>
      </c>
      <c r="N11" s="63">
        <v>19</v>
      </c>
      <c r="O11" s="62">
        <v>314300</v>
      </c>
      <c r="P11" s="64">
        <f t="shared" si="0"/>
        <v>108</v>
      </c>
      <c r="Q11" s="65">
        <f t="shared" si="1"/>
        <v>2000724</v>
      </c>
    </row>
    <row r="12" spans="1:17" ht="21" customHeight="1" x14ac:dyDescent="0.5">
      <c r="A12" s="68">
        <v>2016</v>
      </c>
      <c r="B12" s="69">
        <v>2</v>
      </c>
      <c r="C12" s="66">
        <v>182110</v>
      </c>
      <c r="D12" s="67">
        <v>2</v>
      </c>
      <c r="E12" s="66">
        <v>13065</v>
      </c>
      <c r="F12" s="67">
        <v>33</v>
      </c>
      <c r="G12" s="66">
        <v>632065</v>
      </c>
      <c r="H12" s="67">
        <v>1</v>
      </c>
      <c r="I12" s="66">
        <v>4000</v>
      </c>
      <c r="J12" s="67">
        <v>6</v>
      </c>
      <c r="K12" s="66">
        <v>121550</v>
      </c>
      <c r="L12" s="67">
        <v>24</v>
      </c>
      <c r="M12" s="66">
        <v>666925</v>
      </c>
      <c r="N12" s="67">
        <v>19</v>
      </c>
      <c r="O12" s="66">
        <v>343260</v>
      </c>
      <c r="P12" s="157">
        <f>SUM(N12,L12,J12,H12,F12,D12,B12)</f>
        <v>87</v>
      </c>
      <c r="Q12" s="70">
        <f>SUM(O12,M12,K12,I12,G12,E12,C12)</f>
        <v>1962975</v>
      </c>
    </row>
    <row r="13" spans="1:17" ht="29.25" customHeight="1" x14ac:dyDescent="0.5"/>
    <row r="14" spans="1:17" ht="16.8" x14ac:dyDescent="0.5">
      <c r="C14" s="71"/>
      <c r="D14" s="72"/>
      <c r="E14" s="71"/>
    </row>
    <row r="15" spans="1:17" ht="16.8" x14ac:dyDescent="0.5">
      <c r="C15" s="71"/>
      <c r="D15" s="72"/>
      <c r="E15" s="71"/>
    </row>
    <row r="16" spans="1:17" ht="16.8" x14ac:dyDescent="0.5">
      <c r="C16" s="71"/>
      <c r="D16" s="72"/>
      <c r="E16" s="71"/>
    </row>
    <row r="17" spans="3:5" ht="16.8" x14ac:dyDescent="0.5">
      <c r="C17" s="71"/>
      <c r="D17" s="72"/>
      <c r="E17" s="71"/>
    </row>
    <row r="18" spans="3:5" ht="16.8" x14ac:dyDescent="0.5">
      <c r="C18" s="71"/>
      <c r="D18" s="72"/>
      <c r="E18" s="71"/>
    </row>
    <row r="19" spans="3:5" ht="16.8" x14ac:dyDescent="0.5">
      <c r="C19" s="71"/>
      <c r="D19" s="72"/>
      <c r="E19" s="71"/>
    </row>
    <row r="20" spans="3:5" ht="16.8" x14ac:dyDescent="0.5">
      <c r="C20" s="71"/>
      <c r="D20" s="72"/>
      <c r="E20" s="71"/>
    </row>
    <row r="21" spans="3:5" x14ac:dyDescent="0.5">
      <c r="C21" s="72"/>
      <c r="D21" s="72"/>
      <c r="E21" s="72"/>
    </row>
    <row r="22" spans="3:5" x14ac:dyDescent="0.5">
      <c r="C22" s="72"/>
      <c r="D22" s="72"/>
      <c r="E22" s="72"/>
    </row>
    <row r="23" spans="3:5" x14ac:dyDescent="0.5">
      <c r="C23" s="72"/>
      <c r="D23" s="72"/>
      <c r="E23" s="72"/>
    </row>
    <row r="24" spans="3:5" x14ac:dyDescent="0.5">
      <c r="C24" s="72"/>
      <c r="D24" s="72"/>
      <c r="E24" s="72"/>
    </row>
  </sheetData>
  <mergeCells count="19">
    <mergeCell ref="J5:K5"/>
    <mergeCell ref="H4:I4"/>
    <mergeCell ref="H5:I5"/>
    <mergeCell ref="A1:Q1"/>
    <mergeCell ref="A2:Q2"/>
    <mergeCell ref="D4:E4"/>
    <mergeCell ref="D5:E5"/>
    <mergeCell ref="B4:C4"/>
    <mergeCell ref="B5:C5"/>
    <mergeCell ref="O3:Q3"/>
    <mergeCell ref="P4:Q4"/>
    <mergeCell ref="P5:Q5"/>
    <mergeCell ref="N4:O4"/>
    <mergeCell ref="F4:G4"/>
    <mergeCell ref="F5:G5"/>
    <mergeCell ref="N5:O5"/>
    <mergeCell ref="L4:M4"/>
    <mergeCell ref="L5:M5"/>
    <mergeCell ref="J4:K4"/>
  </mergeCells>
  <phoneticPr fontId="0" type="noConversion"/>
  <printOptions horizontalCentered="1" verticalCentered="1"/>
  <pageMargins left="0.2" right="0.3" top="0.54" bottom="0.98425196850393704" header="0.15748031496063" footer="0.511811023622047"/>
  <pageSetup paperSize="9" scale="8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topLeftCell="A22" zoomScale="80" zoomScaleNormal="100" zoomScaleSheetLayoutView="80" workbookViewId="0">
      <selection activeCell="L10" sqref="L10"/>
    </sheetView>
  </sheetViews>
  <sheetFormatPr defaultRowHeight="16.2" x14ac:dyDescent="0.5"/>
  <cols>
    <col min="1" max="1" width="20.88671875" style="23" customWidth="1"/>
    <col min="2" max="8" width="11.6640625" style="23" customWidth="1"/>
    <col min="9" max="9" width="14.88671875" style="23" bestFit="1" customWidth="1"/>
    <col min="10" max="16" width="8.88671875" style="23"/>
    <col min="17" max="17" width="9.33203125" style="23" bestFit="1" customWidth="1"/>
    <col min="18" max="16384" width="8.88671875" style="23"/>
  </cols>
  <sheetData>
    <row r="1" spans="1:25" s="29" customFormat="1" ht="21.75" customHeight="1" x14ac:dyDescent="0.25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28"/>
      <c r="K1" s="28"/>
    </row>
    <row r="2" spans="1:25" s="30" customFormat="1" ht="21.6" x14ac:dyDescent="0.25">
      <c r="A2" s="140" t="s">
        <v>77</v>
      </c>
      <c r="B2" s="117"/>
      <c r="C2" s="117"/>
      <c r="D2" s="117"/>
      <c r="E2" s="117"/>
      <c r="F2" s="117"/>
      <c r="G2" s="117"/>
      <c r="H2" s="117"/>
      <c r="I2" s="117"/>
    </row>
    <row r="3" spans="1:25" x14ac:dyDescent="0.5">
      <c r="G3" s="118" t="s">
        <v>56</v>
      </c>
      <c r="H3" s="118"/>
      <c r="I3" s="118"/>
    </row>
    <row r="4" spans="1:25" ht="22.5" customHeight="1" x14ac:dyDescent="0.65">
      <c r="A4" s="31" t="s">
        <v>16</v>
      </c>
      <c r="B4" s="154" t="s">
        <v>67</v>
      </c>
      <c r="C4" s="155"/>
      <c r="D4" s="156" t="s">
        <v>14</v>
      </c>
      <c r="E4" s="155"/>
      <c r="F4" s="154" t="s">
        <v>72</v>
      </c>
      <c r="G4" s="155"/>
      <c r="H4" s="156" t="s">
        <v>61</v>
      </c>
      <c r="I4" s="155"/>
      <c r="J4" s="32"/>
      <c r="K4" s="33"/>
      <c r="L4" s="34"/>
      <c r="M4" s="34"/>
      <c r="N4" s="33"/>
    </row>
    <row r="5" spans="1:25" ht="22.5" customHeight="1" x14ac:dyDescent="0.5">
      <c r="A5" s="35" t="s">
        <v>51</v>
      </c>
      <c r="B5" s="148" t="s">
        <v>68</v>
      </c>
      <c r="C5" s="149"/>
      <c r="D5" s="148" t="s">
        <v>49</v>
      </c>
      <c r="E5" s="149"/>
      <c r="F5" s="148" t="s">
        <v>73</v>
      </c>
      <c r="G5" s="149"/>
      <c r="H5" s="148" t="s">
        <v>39</v>
      </c>
      <c r="I5" s="149"/>
      <c r="J5" s="34"/>
      <c r="K5" s="33"/>
      <c r="L5" s="34"/>
      <c r="M5" s="34"/>
      <c r="N5" s="33"/>
    </row>
    <row r="6" spans="1:25" ht="21.6" x14ac:dyDescent="0.65">
      <c r="A6" s="36" t="s">
        <v>15</v>
      </c>
      <c r="B6" s="37" t="s">
        <v>17</v>
      </c>
      <c r="C6" s="37" t="s">
        <v>3</v>
      </c>
      <c r="D6" s="37" t="s">
        <v>17</v>
      </c>
      <c r="E6" s="37" t="s">
        <v>3</v>
      </c>
      <c r="F6" s="37" t="s">
        <v>17</v>
      </c>
      <c r="G6" s="37" t="s">
        <v>3</v>
      </c>
      <c r="H6" s="37" t="s">
        <v>17</v>
      </c>
      <c r="I6" s="37" t="s">
        <v>3</v>
      </c>
    </row>
    <row r="7" spans="1:25" ht="18" x14ac:dyDescent="0.5">
      <c r="A7" s="38" t="s">
        <v>40</v>
      </c>
      <c r="B7" s="39" t="s">
        <v>41</v>
      </c>
      <c r="C7" s="39" t="s">
        <v>38</v>
      </c>
      <c r="D7" s="39" t="s">
        <v>41</v>
      </c>
      <c r="E7" s="39" t="s">
        <v>38</v>
      </c>
      <c r="F7" s="39" t="s">
        <v>41</v>
      </c>
      <c r="G7" s="39" t="s">
        <v>38</v>
      </c>
      <c r="H7" s="39" t="s">
        <v>41</v>
      </c>
      <c r="I7" s="39" t="s">
        <v>38</v>
      </c>
    </row>
    <row r="8" spans="1:25" ht="17.25" customHeight="1" x14ac:dyDescent="0.5">
      <c r="A8" s="40">
        <v>2012</v>
      </c>
      <c r="B8" s="41">
        <v>55</v>
      </c>
      <c r="C8" s="42">
        <v>1708570</v>
      </c>
      <c r="D8" s="43">
        <v>2</v>
      </c>
      <c r="E8" s="44">
        <v>27570</v>
      </c>
      <c r="F8" s="43">
        <v>21</v>
      </c>
      <c r="G8" s="44">
        <v>503300</v>
      </c>
      <c r="H8" s="45">
        <f t="shared" ref="H8:H12" si="0">SUM(B8,D8,F8)</f>
        <v>78</v>
      </c>
      <c r="I8" s="46">
        <f t="shared" ref="I8:I12" si="1">SUM(C8,E8,G8)</f>
        <v>2239440</v>
      </c>
      <c r="Q8" s="47"/>
    </row>
    <row r="9" spans="1:25" ht="17.25" customHeight="1" x14ac:dyDescent="0.5">
      <c r="A9" s="40">
        <v>2013</v>
      </c>
      <c r="B9" s="41">
        <v>59</v>
      </c>
      <c r="C9" s="42">
        <v>1698450</v>
      </c>
      <c r="D9" s="43">
        <v>11</v>
      </c>
      <c r="E9" s="44">
        <v>153618</v>
      </c>
      <c r="F9" s="43">
        <v>17</v>
      </c>
      <c r="G9" s="44">
        <v>297010</v>
      </c>
      <c r="H9" s="45">
        <f t="shared" si="0"/>
        <v>87</v>
      </c>
      <c r="I9" s="46">
        <f t="shared" si="1"/>
        <v>2149078</v>
      </c>
      <c r="K9" s="48"/>
      <c r="L9" s="48"/>
      <c r="M9" s="48"/>
      <c r="N9" s="48"/>
      <c r="O9" s="48"/>
      <c r="P9" s="48"/>
      <c r="Q9" s="49"/>
      <c r="R9" s="48"/>
      <c r="S9" s="48"/>
      <c r="T9" s="48"/>
      <c r="U9" s="48"/>
      <c r="V9" s="48"/>
      <c r="W9" s="48"/>
      <c r="X9" s="48"/>
      <c r="Y9" s="48"/>
    </row>
    <row r="10" spans="1:25" ht="17.25" customHeight="1" x14ac:dyDescent="0.5">
      <c r="A10" s="40">
        <v>2014</v>
      </c>
      <c r="B10" s="41">
        <v>35</v>
      </c>
      <c r="C10" s="42">
        <v>970140</v>
      </c>
      <c r="D10" s="43">
        <v>7</v>
      </c>
      <c r="E10" s="44">
        <v>129945</v>
      </c>
      <c r="F10" s="43">
        <v>108</v>
      </c>
      <c r="G10" s="44">
        <v>980750</v>
      </c>
      <c r="H10" s="45">
        <f t="shared" si="0"/>
        <v>150</v>
      </c>
      <c r="I10" s="46">
        <f t="shared" si="1"/>
        <v>2080835</v>
      </c>
      <c r="K10" s="48"/>
      <c r="L10" s="48"/>
      <c r="M10" s="48"/>
      <c r="N10" s="48"/>
      <c r="O10" s="48"/>
      <c r="P10" s="48"/>
      <c r="Q10" s="49"/>
      <c r="R10" s="48"/>
      <c r="S10" s="48"/>
      <c r="T10" s="48"/>
      <c r="U10" s="48"/>
      <c r="V10" s="48"/>
      <c r="W10" s="48"/>
      <c r="X10" s="48"/>
      <c r="Y10" s="48"/>
    </row>
    <row r="11" spans="1:25" ht="17.25" customHeight="1" x14ac:dyDescent="0.5">
      <c r="A11" s="40">
        <v>2015</v>
      </c>
      <c r="B11" s="41">
        <v>63</v>
      </c>
      <c r="C11" s="42">
        <v>1395924</v>
      </c>
      <c r="D11" s="43">
        <v>2</v>
      </c>
      <c r="E11" s="44">
        <v>44400</v>
      </c>
      <c r="F11" s="43">
        <v>43</v>
      </c>
      <c r="G11" s="44">
        <v>560400</v>
      </c>
      <c r="H11" s="45">
        <f t="shared" si="0"/>
        <v>108</v>
      </c>
      <c r="I11" s="46">
        <f t="shared" si="1"/>
        <v>2000724</v>
      </c>
      <c r="K11" s="48"/>
      <c r="L11" s="48"/>
      <c r="M11" s="48"/>
      <c r="N11" s="48"/>
      <c r="O11" s="48"/>
      <c r="P11" s="48"/>
      <c r="Q11" s="49"/>
      <c r="R11" s="48"/>
      <c r="S11" s="48"/>
      <c r="T11" s="48"/>
      <c r="U11" s="48"/>
      <c r="V11" s="48"/>
      <c r="W11" s="48"/>
      <c r="X11" s="48"/>
      <c r="Y11" s="48"/>
    </row>
    <row r="12" spans="1:25" ht="18" x14ac:dyDescent="0.5">
      <c r="A12" s="40">
        <v>2016</v>
      </c>
      <c r="B12" s="41">
        <v>61</v>
      </c>
      <c r="C12" s="42">
        <v>1534320</v>
      </c>
      <c r="D12" s="43">
        <v>5</v>
      </c>
      <c r="E12" s="44">
        <v>83005</v>
      </c>
      <c r="F12" s="43">
        <v>21</v>
      </c>
      <c r="G12" s="44">
        <v>345650</v>
      </c>
      <c r="H12" s="45">
        <f t="shared" si="0"/>
        <v>87</v>
      </c>
      <c r="I12" s="46">
        <f t="shared" si="1"/>
        <v>1962975</v>
      </c>
      <c r="K12" s="48"/>
      <c r="L12" s="152"/>
      <c r="M12" s="152"/>
      <c r="N12" s="152"/>
      <c r="O12" s="152"/>
      <c r="P12" s="152"/>
      <c r="Q12" s="152"/>
      <c r="R12" s="48"/>
      <c r="S12" s="48"/>
      <c r="T12" s="48"/>
      <c r="U12" s="48"/>
      <c r="V12" s="48"/>
      <c r="W12" s="48"/>
      <c r="X12" s="48"/>
      <c r="Y12" s="48"/>
    </row>
    <row r="13" spans="1:25" s="29" customFormat="1" ht="21.75" customHeight="1" x14ac:dyDescent="0.25">
      <c r="A13" s="116" t="s">
        <v>78</v>
      </c>
      <c r="B13" s="116"/>
      <c r="C13" s="116"/>
      <c r="D13" s="116"/>
      <c r="E13" s="116"/>
      <c r="F13" s="116"/>
      <c r="G13" s="116"/>
      <c r="H13" s="116"/>
      <c r="I13" s="116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s="30" customFormat="1" ht="16.5" customHeight="1" x14ac:dyDescent="0.25">
      <c r="A14" s="117" t="s">
        <v>79</v>
      </c>
      <c r="B14" s="117"/>
      <c r="C14" s="117"/>
      <c r="D14" s="117"/>
      <c r="E14" s="117"/>
      <c r="F14" s="117"/>
      <c r="G14" s="117"/>
      <c r="H14" s="117"/>
      <c r="I14" s="117"/>
      <c r="K14" s="51"/>
      <c r="L14" s="153" t="s">
        <v>53</v>
      </c>
      <c r="M14" s="153"/>
      <c r="N14" s="153"/>
      <c r="O14" s="153" t="s">
        <v>54</v>
      </c>
      <c r="P14" s="153"/>
      <c r="Q14" s="153"/>
      <c r="R14" s="51"/>
      <c r="S14" s="51"/>
      <c r="T14" s="51"/>
      <c r="U14" s="51"/>
      <c r="V14" s="51"/>
      <c r="W14" s="51"/>
      <c r="X14" s="51"/>
      <c r="Y14" s="51"/>
    </row>
    <row r="15" spans="1:25" x14ac:dyDescent="0.5">
      <c r="G15" s="151" t="s">
        <v>58</v>
      </c>
      <c r="H15" s="151"/>
      <c r="I15" s="151"/>
      <c r="K15" s="48"/>
      <c r="L15" s="152" t="s">
        <v>55</v>
      </c>
      <c r="M15" s="152"/>
      <c r="N15" s="152"/>
      <c r="O15" s="152"/>
      <c r="P15" s="152"/>
      <c r="Q15" s="152"/>
      <c r="R15" s="48"/>
      <c r="S15" s="48"/>
      <c r="T15" s="48"/>
      <c r="U15" s="48"/>
      <c r="V15" s="48"/>
      <c r="W15" s="48"/>
      <c r="X15" s="48"/>
      <c r="Y15" s="48"/>
    </row>
    <row r="16" spans="1:25" x14ac:dyDescent="0.5"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x14ac:dyDescent="0.5"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x14ac:dyDescent="0.5"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x14ac:dyDescent="0.5"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x14ac:dyDescent="0.5"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30" spans="1:25" s="29" customFormat="1" ht="21.75" customHeight="1" x14ac:dyDescent="0.25">
      <c r="A30" s="116" t="s">
        <v>80</v>
      </c>
      <c r="B30" s="116"/>
      <c r="C30" s="116"/>
      <c r="D30" s="116"/>
      <c r="E30" s="116"/>
      <c r="F30" s="116"/>
      <c r="G30" s="116"/>
      <c r="H30" s="116"/>
      <c r="I30" s="116"/>
    </row>
    <row r="31" spans="1:25" s="30" customFormat="1" ht="16.5" customHeight="1" x14ac:dyDescent="0.25">
      <c r="A31" s="117" t="s">
        <v>81</v>
      </c>
      <c r="B31" s="117"/>
      <c r="C31" s="117"/>
      <c r="D31" s="117"/>
      <c r="E31" s="117"/>
      <c r="F31" s="117"/>
      <c r="G31" s="117"/>
      <c r="H31" s="117"/>
      <c r="I31" s="117"/>
    </row>
    <row r="32" spans="1:25" x14ac:dyDescent="0.5">
      <c r="G32" s="151" t="s">
        <v>59</v>
      </c>
      <c r="H32" s="151"/>
      <c r="I32" s="151"/>
    </row>
  </sheetData>
  <mergeCells count="23">
    <mergeCell ref="A1:I1"/>
    <mergeCell ref="A2:I2"/>
    <mergeCell ref="A13:I13"/>
    <mergeCell ref="A14:I14"/>
    <mergeCell ref="B4:C4"/>
    <mergeCell ref="H4:I4"/>
    <mergeCell ref="H5:I5"/>
    <mergeCell ref="D4:E4"/>
    <mergeCell ref="G3:I3"/>
    <mergeCell ref="F4:G4"/>
    <mergeCell ref="B5:C5"/>
    <mergeCell ref="D5:E5"/>
    <mergeCell ref="F5:G5"/>
    <mergeCell ref="G32:I32"/>
    <mergeCell ref="L12:N12"/>
    <mergeCell ref="A30:I30"/>
    <mergeCell ref="A31:I31"/>
    <mergeCell ref="O12:Q12"/>
    <mergeCell ref="L14:N14"/>
    <mergeCell ref="O14:Q14"/>
    <mergeCell ref="L15:N15"/>
    <mergeCell ref="O15:Q15"/>
    <mergeCell ref="G15:I15"/>
  </mergeCells>
  <phoneticPr fontId="0" type="noConversion"/>
  <printOptions horizontalCentered="1" verticalCentered="1"/>
  <pageMargins left="0.24" right="0.24" top="0.68" bottom="0.77" header="0.27559055118110198" footer="0.43307086614173201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rightToLeft="1" topLeftCell="C1" workbookViewId="0">
      <selection activeCell="F61" sqref="F61"/>
    </sheetView>
  </sheetViews>
  <sheetFormatPr defaultRowHeight="13.2" x14ac:dyDescent="0.25"/>
  <cols>
    <col min="3" max="7" width="18.6640625" customWidth="1"/>
    <col min="8" max="8" width="16.5546875" customWidth="1"/>
  </cols>
  <sheetData>
    <row r="2" spans="3:8" ht="15.6" x14ac:dyDescent="0.3">
      <c r="C2" s="115" t="s">
        <v>33</v>
      </c>
      <c r="D2" s="115"/>
      <c r="E2" s="115"/>
      <c r="F2" s="115"/>
      <c r="G2" s="115"/>
      <c r="H2" s="12"/>
    </row>
    <row r="4" spans="3:8" ht="30" customHeight="1" x14ac:dyDescent="0.25">
      <c r="C4" s="2" t="s">
        <v>0</v>
      </c>
      <c r="D4" s="3" t="s">
        <v>1</v>
      </c>
      <c r="E4" s="4" t="s">
        <v>2</v>
      </c>
      <c r="F4" s="3" t="s">
        <v>3</v>
      </c>
      <c r="G4" s="4" t="s">
        <v>2</v>
      </c>
      <c r="H4" s="13"/>
    </row>
    <row r="5" spans="3:8" ht="30" customHeight="1" x14ac:dyDescent="0.25">
      <c r="C5" s="1" t="s">
        <v>4</v>
      </c>
      <c r="D5" s="6">
        <v>32</v>
      </c>
      <c r="E5" s="7">
        <f>D5/172*100</f>
        <v>18.604651162790699</v>
      </c>
      <c r="F5" s="6">
        <v>750615</v>
      </c>
      <c r="G5" s="7">
        <f>F5/3049141*100</f>
        <v>24.617261058114401</v>
      </c>
      <c r="H5" s="14"/>
    </row>
    <row r="6" spans="3:8" ht="30" customHeight="1" x14ac:dyDescent="0.25">
      <c r="C6" s="1" t="s">
        <v>5</v>
      </c>
      <c r="D6" s="6">
        <v>17</v>
      </c>
      <c r="E6" s="7">
        <f t="shared" ref="E6:E12" si="0">D6/172*100</f>
        <v>9.8837209302325579</v>
      </c>
      <c r="F6" s="6">
        <v>431075</v>
      </c>
      <c r="G6" s="7">
        <f t="shared" ref="G6:G12" si="1">F6/3049141*100</f>
        <v>14.137588258463612</v>
      </c>
      <c r="H6" s="14"/>
    </row>
    <row r="7" spans="3:8" ht="30" customHeight="1" x14ac:dyDescent="0.25">
      <c r="C7" s="1" t="s">
        <v>6</v>
      </c>
      <c r="D7" s="6">
        <v>47</v>
      </c>
      <c r="E7" s="7">
        <f t="shared" si="0"/>
        <v>27.325581395348834</v>
      </c>
      <c r="F7" s="6">
        <v>715712</v>
      </c>
      <c r="G7" s="7">
        <f t="shared" si="1"/>
        <v>23.47257801459493</v>
      </c>
      <c r="H7" s="14"/>
    </row>
    <row r="8" spans="3:8" ht="30" customHeight="1" x14ac:dyDescent="0.25">
      <c r="C8" s="1" t="s">
        <v>7</v>
      </c>
      <c r="D8" s="6">
        <v>16</v>
      </c>
      <c r="E8" s="7">
        <f t="shared" si="0"/>
        <v>9.3023255813953494</v>
      </c>
      <c r="F8" s="6">
        <v>385761</v>
      </c>
      <c r="G8" s="7">
        <f t="shared" si="1"/>
        <v>12.651464789591561</v>
      </c>
      <c r="H8" s="14"/>
    </row>
    <row r="9" spans="3:8" ht="30" customHeight="1" x14ac:dyDescent="0.25">
      <c r="C9" s="1" t="s">
        <v>8</v>
      </c>
      <c r="D9" s="6">
        <v>12</v>
      </c>
      <c r="E9" s="7">
        <f t="shared" si="0"/>
        <v>6.9767441860465116</v>
      </c>
      <c r="F9" s="6">
        <f>229280+2200</f>
        <v>231480</v>
      </c>
      <c r="G9" s="7">
        <f t="shared" si="1"/>
        <v>7.5916463030079626</v>
      </c>
      <c r="H9" s="14"/>
    </row>
    <row r="10" spans="3:8" ht="30" customHeight="1" x14ac:dyDescent="0.25">
      <c r="C10" s="1" t="s">
        <v>9</v>
      </c>
      <c r="D10" s="6">
        <v>35</v>
      </c>
      <c r="E10" s="7">
        <f t="shared" si="0"/>
        <v>20.348837209302324</v>
      </c>
      <c r="F10" s="6">
        <v>342058</v>
      </c>
      <c r="G10" s="7">
        <f t="shared" si="1"/>
        <v>11.218175873139353</v>
      </c>
      <c r="H10" s="14"/>
    </row>
    <row r="11" spans="3:8" ht="30" customHeight="1" x14ac:dyDescent="0.25">
      <c r="C11" s="1" t="s">
        <v>10</v>
      </c>
      <c r="D11" s="6">
        <v>13</v>
      </c>
      <c r="E11" s="7">
        <f t="shared" si="0"/>
        <v>7.5581395348837201</v>
      </c>
      <c r="F11" s="6">
        <v>192440</v>
      </c>
      <c r="G11" s="7">
        <f t="shared" si="1"/>
        <v>6.3112857030881804</v>
      </c>
      <c r="H11" s="14"/>
    </row>
    <row r="12" spans="3:8" ht="30" customHeight="1" x14ac:dyDescent="0.25">
      <c r="C12" s="2" t="s">
        <v>11</v>
      </c>
      <c r="D12" s="10">
        <f>SUM(D5:D11)</f>
        <v>172</v>
      </c>
      <c r="E12" s="11">
        <f t="shared" si="0"/>
        <v>100</v>
      </c>
      <c r="F12" s="10">
        <f>SUM(F5:F11)</f>
        <v>3049141</v>
      </c>
      <c r="G12" s="11">
        <f t="shared" si="1"/>
        <v>100</v>
      </c>
      <c r="H12" s="14"/>
    </row>
  </sheetData>
  <mergeCells count="1">
    <mergeCell ref="C2:G2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8"/>
  <sheetViews>
    <sheetView rightToLeft="1" topLeftCell="C1" workbookViewId="0">
      <selection activeCell="C2" sqref="C2:G2"/>
    </sheetView>
  </sheetViews>
  <sheetFormatPr defaultRowHeight="13.2" x14ac:dyDescent="0.25"/>
  <cols>
    <col min="3" max="7" width="18.6640625" customWidth="1"/>
    <col min="8" max="8" width="20.5546875" customWidth="1"/>
  </cols>
  <sheetData>
    <row r="2" spans="3:8" ht="15.6" x14ac:dyDescent="0.3">
      <c r="C2" s="115" t="s">
        <v>34</v>
      </c>
      <c r="D2" s="115"/>
      <c r="E2" s="115"/>
      <c r="F2" s="115"/>
      <c r="G2" s="115"/>
      <c r="H2" s="12"/>
    </row>
    <row r="4" spans="3:8" ht="30" customHeight="1" x14ac:dyDescent="0.25">
      <c r="C4" s="2" t="s">
        <v>12</v>
      </c>
      <c r="D4" s="3" t="s">
        <v>1</v>
      </c>
      <c r="E4" s="4" t="s">
        <v>2</v>
      </c>
      <c r="F4" s="3" t="s">
        <v>3</v>
      </c>
      <c r="G4" s="4" t="s">
        <v>2</v>
      </c>
      <c r="H4" s="15"/>
    </row>
    <row r="5" spans="3:8" ht="30" customHeight="1" x14ac:dyDescent="0.25">
      <c r="C5" s="1" t="s">
        <v>13</v>
      </c>
      <c r="D5" s="5">
        <v>148</v>
      </c>
      <c r="E5" s="8">
        <f>D5/172*100</f>
        <v>86.04651162790698</v>
      </c>
      <c r="F5" s="5">
        <f>2256776+2200</f>
        <v>2258976</v>
      </c>
      <c r="G5" s="8">
        <f>F5/3049141*100</f>
        <v>74.085652319784487</v>
      </c>
      <c r="H5" s="16"/>
    </row>
    <row r="6" spans="3:8" ht="30" customHeight="1" x14ac:dyDescent="0.25">
      <c r="C6" s="1" t="s">
        <v>14</v>
      </c>
      <c r="D6" s="5">
        <v>20</v>
      </c>
      <c r="E6" s="8">
        <f>D6/172*100</f>
        <v>11.627906976744185</v>
      </c>
      <c r="F6" s="5">
        <v>716140</v>
      </c>
      <c r="G6" s="8">
        <f>F6/3049141*100</f>
        <v>23.486614754778476</v>
      </c>
      <c r="H6" s="16"/>
    </row>
    <row r="7" spans="3:8" ht="30" customHeight="1" x14ac:dyDescent="0.25">
      <c r="C7" s="1" t="s">
        <v>31</v>
      </c>
      <c r="D7" s="5">
        <v>4</v>
      </c>
      <c r="E7" s="8">
        <f>D7/172*100</f>
        <v>2.3255813953488373</v>
      </c>
      <c r="F7" s="5">
        <v>74025</v>
      </c>
      <c r="G7" s="8">
        <f>F7/3049141*100</f>
        <v>2.427732925437033</v>
      </c>
      <c r="H7" s="17"/>
    </row>
    <row r="8" spans="3:8" ht="30" customHeight="1" x14ac:dyDescent="0.25">
      <c r="C8" s="2" t="s">
        <v>11</v>
      </c>
      <c r="D8" s="3">
        <f>SUM(D5:D7)</f>
        <v>172</v>
      </c>
      <c r="E8" s="4">
        <f>172/172*100</f>
        <v>100</v>
      </c>
      <c r="F8" s="3">
        <f>SUM(F5:F7)</f>
        <v>3049141</v>
      </c>
      <c r="G8" s="4">
        <f>F8/3049141*100</f>
        <v>100</v>
      </c>
      <c r="H8" s="18"/>
    </row>
  </sheetData>
  <mergeCells count="1">
    <mergeCell ref="C2:G2"/>
  </mergeCells>
  <phoneticPr fontId="0" type="noConversion"/>
  <pageMargins left="0.75" right="0.71" top="2.12" bottom="1" header="0.5" footer="0.5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view="pageBreakPreview" zoomScale="90" zoomScaleNormal="100" zoomScaleSheetLayoutView="90" workbookViewId="0">
      <selection activeCell="D1" sqref="D1"/>
    </sheetView>
  </sheetViews>
  <sheetFormatPr defaultRowHeight="16.2" x14ac:dyDescent="0.5"/>
  <cols>
    <col min="1" max="1" width="85" style="23" customWidth="1"/>
    <col min="2" max="16384" width="8.88671875" style="23"/>
  </cols>
  <sheetData>
    <row r="1" spans="1:2" ht="167.25" customHeight="1" thickBot="1" x14ac:dyDescent="0.55000000000000004">
      <c r="A1" s="21"/>
      <c r="B1" s="22"/>
    </row>
    <row r="2" spans="1:2" ht="9" customHeight="1" thickBot="1" x14ac:dyDescent="0.55000000000000004">
      <c r="A2" s="24"/>
      <c r="B2" s="22"/>
    </row>
    <row r="3" spans="1:2" ht="105" customHeight="1" thickBot="1" x14ac:dyDescent="0.55000000000000004">
      <c r="A3" s="25" t="s">
        <v>75</v>
      </c>
    </row>
    <row r="4" spans="1:2" ht="21" customHeight="1" thickBot="1" x14ac:dyDescent="0.55000000000000004">
      <c r="A4" s="26"/>
    </row>
    <row r="5" spans="1:2" ht="24.75" customHeight="1" x14ac:dyDescent="0.5">
      <c r="A5" s="27" t="s">
        <v>70</v>
      </c>
    </row>
  </sheetData>
  <pageMargins left="0.7" right="0.7" top="0.75" bottom="0.75" header="0.3" footer="0.3"/>
  <pageSetup scale="1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ورقة6</vt:lpstr>
      <vt:lpstr>ورقة5</vt:lpstr>
      <vt:lpstr>3</vt:lpstr>
      <vt:lpstr>2</vt:lpstr>
      <vt:lpstr>1</vt:lpstr>
      <vt:lpstr>ورقة1</vt:lpstr>
      <vt:lpstr>ورقة2</vt:lpstr>
      <vt:lpstr>Sheet1</vt:lpstr>
      <vt:lpstr>'1'!Print_Area</vt:lpstr>
      <vt:lpstr>'2'!Print_Area</vt:lpstr>
      <vt:lpstr>'3'!Print_Area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Shamsa Ismail Ali Bin Hammad Alsabri</cp:lastModifiedBy>
  <cp:lastPrinted>2016-03-06T09:46:18Z</cp:lastPrinted>
  <dcterms:created xsi:type="dcterms:W3CDTF">1998-02-10T08:24:12Z</dcterms:created>
  <dcterms:modified xsi:type="dcterms:W3CDTF">2017-02-08T06:30:17Z</dcterms:modified>
</cp:coreProperties>
</file>